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РОВР у Миколаївській області\Робота на дому\Водогосподарська грудень 2023 рік\"/>
    </mc:Choice>
  </mc:AlternateContent>
  <bookViews>
    <workbookView xWindow="0" yWindow="0" windowWidth="19200" windowHeight="73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23" i="1" l="1"/>
  <c r="H21" i="1" l="1"/>
  <c r="L88" i="1" l="1"/>
  <c r="L85" i="1"/>
  <c r="H85" i="1"/>
  <c r="L83" i="1"/>
  <c r="L82" i="1"/>
  <c r="L73" i="1" l="1"/>
  <c r="L66" i="1"/>
  <c r="L69" i="1"/>
  <c r="L63" i="1"/>
  <c r="L21" i="1" l="1"/>
  <c r="I21" i="1" l="1"/>
  <c r="L29" i="1" l="1"/>
  <c r="I29" i="1"/>
  <c r="H29" i="1"/>
  <c r="L45" i="1" l="1"/>
  <c r="L42" i="1"/>
  <c r="L39" i="1"/>
  <c r="L36" i="1"/>
  <c r="L35" i="1"/>
  <c r="L32" i="1"/>
  <c r="L31" i="1"/>
  <c r="L24" i="1"/>
  <c r="L60" i="1" l="1"/>
  <c r="L13" i="1" l="1"/>
  <c r="L14" i="1"/>
  <c r="E29" i="1" l="1"/>
  <c r="E21" i="1"/>
  <c r="I80" i="1" l="1"/>
  <c r="H80" i="1"/>
  <c r="E80" i="1"/>
  <c r="I74" i="1" l="1"/>
  <c r="H74" i="1"/>
  <c r="E74" i="1"/>
  <c r="L74" i="1" l="1"/>
  <c r="I89" i="1" l="1"/>
  <c r="H89" i="1"/>
  <c r="E89" i="1"/>
  <c r="H49" i="1" l="1"/>
  <c r="I49" i="1"/>
  <c r="H70" i="1"/>
  <c r="I70" i="1"/>
  <c r="H67" i="1"/>
  <c r="I67" i="1"/>
  <c r="H64" i="1"/>
  <c r="I64" i="1"/>
  <c r="H61" i="1"/>
  <c r="I61" i="1"/>
  <c r="H58" i="1"/>
  <c r="I58" i="1"/>
  <c r="H55" i="1"/>
  <c r="I55" i="1"/>
  <c r="H52" i="1"/>
  <c r="I52" i="1"/>
  <c r="H46" i="1"/>
  <c r="I46" i="1"/>
  <c r="E43" i="1"/>
  <c r="H43" i="1"/>
  <c r="I43" i="1"/>
  <c r="L43" i="1" s="1"/>
  <c r="H40" i="1"/>
  <c r="I40" i="1"/>
  <c r="H33" i="1"/>
  <c r="I33" i="1"/>
  <c r="H25" i="1"/>
  <c r="I25" i="1"/>
  <c r="H18" i="1"/>
  <c r="I18" i="1"/>
  <c r="H15" i="1"/>
  <c r="I15" i="1"/>
  <c r="E70" i="1"/>
  <c r="E67" i="1"/>
  <c r="E64" i="1"/>
  <c r="E61" i="1"/>
  <c r="E58" i="1"/>
  <c r="E55" i="1"/>
  <c r="E52" i="1"/>
  <c r="E49" i="1"/>
  <c r="E46" i="1"/>
  <c r="E40" i="1"/>
  <c r="L54" i="1"/>
  <c r="L51" i="1"/>
  <c r="L48" i="1"/>
  <c r="E18" i="1"/>
  <c r="L61" i="1" l="1"/>
  <c r="L55" i="1"/>
  <c r="L67" i="1"/>
  <c r="L46" i="1"/>
  <c r="L52" i="1"/>
  <c r="L58" i="1"/>
  <c r="L70" i="1"/>
  <c r="L64" i="1"/>
  <c r="L40" i="1"/>
  <c r="L49" i="1"/>
  <c r="E15" i="1"/>
  <c r="L15" i="1" s="1"/>
  <c r="I37" i="1" l="1"/>
  <c r="H37" i="1"/>
  <c r="H71" i="1" s="1"/>
  <c r="E37" i="1"/>
  <c r="E33" i="1"/>
  <c r="L33" i="1" s="1"/>
  <c r="E25" i="1"/>
  <c r="L25" i="1" s="1"/>
  <c r="E86" i="1"/>
  <c r="E90" i="1" s="1"/>
  <c r="H86" i="1"/>
  <c r="H90" i="1" s="1"/>
  <c r="I86" i="1"/>
  <c r="I90" i="1" s="1"/>
  <c r="E71" i="1" l="1"/>
  <c r="E91" i="1" s="1"/>
  <c r="L37" i="1"/>
  <c r="I71" i="1"/>
  <c r="L89" i="1"/>
  <c r="L86" i="1"/>
  <c r="H91" i="1"/>
  <c r="I91" i="1" l="1"/>
  <c r="L71" i="1"/>
  <c r="L90" i="1"/>
  <c r="L91" i="1" l="1"/>
</calcChain>
</file>

<file path=xl/sharedStrings.xml><?xml version="1.0" encoding="utf-8"?>
<sst xmlns="http://schemas.openxmlformats.org/spreadsheetml/2006/main" count="116" uniqueCount="88">
  <si>
    <t xml:space="preserve">ВОДОГОСПОДАРСЬКА       ОБСТАНОВКА       НА       ВОДОСХОВИЩАХ </t>
  </si>
  <si>
    <t xml:space="preserve"> </t>
  </si>
  <si>
    <t>Проектні дані</t>
  </si>
  <si>
    <t xml:space="preserve">Фактичні дані         </t>
  </si>
  <si>
    <t>%</t>
  </si>
  <si>
    <t xml:space="preserve">Площа </t>
  </si>
  <si>
    <t xml:space="preserve">НПР, </t>
  </si>
  <si>
    <t xml:space="preserve">Повний </t>
  </si>
  <si>
    <t>Встанов-</t>
  </si>
  <si>
    <t>Факт.</t>
  </si>
  <si>
    <t>Вільна</t>
  </si>
  <si>
    <t>Об'єм</t>
  </si>
  <si>
    <t>При-</t>
  </si>
  <si>
    <t>Скид,</t>
  </si>
  <si>
    <t>напов-</t>
  </si>
  <si>
    <t>Водосховища</t>
  </si>
  <si>
    <t>об'єм,</t>
  </si>
  <si>
    <t>лений</t>
  </si>
  <si>
    <t>рівень,</t>
  </si>
  <si>
    <t>ємкість,</t>
  </si>
  <si>
    <t>плив</t>
  </si>
  <si>
    <t>нення</t>
  </si>
  <si>
    <t xml:space="preserve">     га</t>
  </si>
  <si>
    <t>м</t>
  </si>
  <si>
    <t>млн.м³</t>
  </si>
  <si>
    <t>м³/с</t>
  </si>
  <si>
    <t>разом</t>
  </si>
  <si>
    <t>Розрахункові екологічні витрати, м³/с</t>
  </si>
  <si>
    <t>Ганнівське</t>
  </si>
  <si>
    <t>Новобузьке</t>
  </si>
  <si>
    <t>Єленокалинівське</t>
  </si>
  <si>
    <t>Софіївське</t>
  </si>
  <si>
    <t>р.Березань</t>
  </si>
  <si>
    <t>Військове(наливне)</t>
  </si>
  <si>
    <t>Данилівське(наливне)</t>
  </si>
  <si>
    <t>Нечаянське(наливне)</t>
  </si>
  <si>
    <t>Суходільське наливне</t>
  </si>
  <si>
    <t>Кам'янське(наливне)</t>
  </si>
  <si>
    <t>Басейн р.Південний Буг</t>
  </si>
  <si>
    <t>Басейн р.Дніпро</t>
  </si>
  <si>
    <t>Олександрівське</t>
  </si>
  <si>
    <t>Первомайське</t>
  </si>
  <si>
    <t>У МЕЖАХ МИКОЛАЇВСЬКОЇ ОБЛАСТІ</t>
  </si>
  <si>
    <t>Новоскелеватське (наливне)</t>
  </si>
  <si>
    <t>р. Мертвовод</t>
  </si>
  <si>
    <t>Таборівське</t>
  </si>
  <si>
    <t>р. Велика Корабельна</t>
  </si>
  <si>
    <t>Рябоконівське</t>
  </si>
  <si>
    <t>Благодатнівське</t>
  </si>
  <si>
    <t>р. Гнилий Єланець</t>
  </si>
  <si>
    <t>Щербанівське</t>
  </si>
  <si>
    <t>Єланецьке</t>
  </si>
  <si>
    <t>р. Чертала</t>
  </si>
  <si>
    <t>Прибужанівське</t>
  </si>
  <si>
    <t>Майорівське</t>
  </si>
  <si>
    <t>р. Бакшала</t>
  </si>
  <si>
    <t>Адамівське</t>
  </si>
  <si>
    <t>Кузнєцовське</t>
  </si>
  <si>
    <t>р. Сольона</t>
  </si>
  <si>
    <t>Нікольське</t>
  </si>
  <si>
    <t>р. Нікольська</t>
  </si>
  <si>
    <t>Нікольське ІІ</t>
  </si>
  <si>
    <t>р. Кам'яно-Костувата</t>
  </si>
  <si>
    <t>Мостівське</t>
  </si>
  <si>
    <t>р. Арбузинка</t>
  </si>
  <si>
    <t>Трикратське</t>
  </si>
  <si>
    <t>р. Стовбова</t>
  </si>
  <si>
    <t>Филимонівське</t>
  </si>
  <si>
    <t>ур. Веселе</t>
  </si>
  <si>
    <t>Маринівське</t>
  </si>
  <si>
    <t>р. Громоклея</t>
  </si>
  <si>
    <t>Водяно-Лоринське</t>
  </si>
  <si>
    <t>р. Богодушна</t>
  </si>
  <si>
    <t>Возсіятське</t>
  </si>
  <si>
    <t>р. Південний Буг</t>
  </si>
  <si>
    <t>р. Інгул</t>
  </si>
  <si>
    <t>б. Сагайдак</t>
  </si>
  <si>
    <t>б. Горожено</t>
  </si>
  <si>
    <t>б. Куца</t>
  </si>
  <si>
    <t>Всього по області</t>
  </si>
  <si>
    <t>Разом по басейну</t>
  </si>
  <si>
    <t>Басейн р.Причорномор'я</t>
  </si>
  <si>
    <t>б.Калістровська</t>
  </si>
  <si>
    <t>Катеринівське(наливне)</t>
  </si>
  <si>
    <t>Степівське(наливне)</t>
  </si>
  <si>
    <t>Вододром(наливне)</t>
  </si>
  <si>
    <t>р. Янчекрак</t>
  </si>
  <si>
    <t>станом на 05.12.2023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</si>
</sst>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6">
    <xf numFmtId="0" fontId="0" fillId="0" borderId="0" xfId="0"/>
    <xf numFmtId="2" fontId="2" fillId="0" borderId="0" xfId="0" applyNumberFormat="1" applyFont="1" applyFill="1" applyBorder="1" applyAlignment="1">
      <alignment horizontal="center"/>
    </xf>
    <xf numFmtId="1" fontId="0" fillId="0" borderId="0" xfId="0" applyNumberFormat="1"/>
    <xf numFmtId="2" fontId="15" fillId="0" borderId="0" xfId="0" applyNumberFormat="1" applyFont="1" applyFill="1" applyBorder="1" applyAlignment="1">
      <alignment horizontal="center"/>
    </xf>
    <xf numFmtId="0" fontId="0" fillId="0" borderId="0" xfId="0" applyFill="1"/>
    <xf numFmtId="0" fontId="1" fillId="2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2" fontId="4" fillId="3" borderId="13" xfId="0" applyNumberFormat="1" applyFont="1" applyFill="1" applyBorder="1" applyAlignment="1">
      <alignment horizontal="center" vertical="center"/>
    </xf>
    <xf numFmtId="2" fontId="5" fillId="3" borderId="13" xfId="0" applyNumberFormat="1" applyFont="1" applyFill="1" applyBorder="1" applyAlignment="1">
      <alignment horizontal="center"/>
    </xf>
    <xf numFmtId="2" fontId="5" fillId="3" borderId="5" xfId="0" quotePrefix="1" applyNumberFormat="1" applyFont="1" applyFill="1" applyBorder="1" applyAlignment="1">
      <alignment horizontal="center"/>
    </xf>
    <xf numFmtId="2" fontId="4" fillId="3" borderId="13" xfId="0" applyNumberFormat="1" applyFont="1" applyFill="1" applyBorder="1" applyAlignment="1">
      <alignment horizontal="center"/>
    </xf>
    <xf numFmtId="1" fontId="4" fillId="3" borderId="13" xfId="0" applyNumberFormat="1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2" fontId="8" fillId="2" borderId="6" xfId="0" applyNumberFormat="1" applyFont="1" applyFill="1" applyBorder="1" applyAlignment="1">
      <alignment horizontal="center" vertical="center"/>
    </xf>
    <xf numFmtId="2" fontId="6" fillId="2" borderId="5" xfId="0" applyNumberFormat="1" applyFont="1" applyFill="1" applyBorder="1" applyAlignment="1">
      <alignment horizontal="center"/>
    </xf>
    <xf numFmtId="2" fontId="6" fillId="2" borderId="13" xfId="0" applyNumberFormat="1" applyFont="1" applyFill="1" applyBorder="1" applyAlignment="1">
      <alignment horizontal="center"/>
    </xf>
    <xf numFmtId="2" fontId="8" fillId="2" borderId="13" xfId="0" applyNumberFormat="1" applyFont="1" applyFill="1" applyBorder="1" applyAlignment="1">
      <alignment horizontal="center"/>
    </xf>
    <xf numFmtId="1" fontId="6" fillId="2" borderId="13" xfId="0" applyNumberFormat="1" applyFont="1" applyFill="1" applyBorder="1" applyAlignment="1">
      <alignment horizontal="center"/>
    </xf>
    <xf numFmtId="0" fontId="1" fillId="0" borderId="0" xfId="0" applyFont="1" applyFill="1"/>
    <xf numFmtId="0" fontId="4" fillId="0" borderId="0" xfId="0" applyFont="1" applyFill="1"/>
    <xf numFmtId="0" fontId="1" fillId="0" borderId="1" xfId="0" applyFont="1" applyFill="1" applyBorder="1"/>
    <xf numFmtId="0" fontId="3" fillId="0" borderId="2" xfId="0" applyFont="1" applyFill="1" applyBorder="1"/>
    <xf numFmtId="0" fontId="3" fillId="0" borderId="1" xfId="0" applyFont="1" applyFill="1" applyBorder="1" applyAlignment="1">
      <alignment horizontal="center"/>
    </xf>
    <xf numFmtId="0" fontId="1" fillId="0" borderId="7" xfId="0" applyFont="1" applyFill="1" applyBorder="1"/>
    <xf numFmtId="0" fontId="3" fillId="0" borderId="8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/>
    </xf>
    <xf numFmtId="0" fontId="1" fillId="0" borderId="10" xfId="0" applyFont="1" applyFill="1" applyBorder="1"/>
    <xf numFmtId="0" fontId="3" fillId="0" borderId="11" xfId="0" applyFont="1" applyFill="1" applyBorder="1"/>
    <xf numFmtId="0" fontId="3" fillId="0" borderId="1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2" fontId="2" fillId="0" borderId="13" xfId="0" applyNumberFormat="1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2" fontId="1" fillId="0" borderId="13" xfId="0" applyNumberFormat="1" applyFont="1" applyFill="1" applyBorder="1" applyAlignment="1">
      <alignment horizontal="center"/>
    </xf>
    <xf numFmtId="2" fontId="3" fillId="0" borderId="13" xfId="0" applyNumberFormat="1" applyFont="1" applyFill="1" applyBorder="1" applyAlignment="1">
      <alignment horizontal="center" vertical="center"/>
    </xf>
    <xf numFmtId="2" fontId="1" fillId="0" borderId="13" xfId="0" applyNumberFormat="1" applyFont="1" applyFill="1" applyBorder="1" applyAlignment="1">
      <alignment horizontal="center" vertical="center"/>
    </xf>
    <xf numFmtId="2" fontId="3" fillId="0" borderId="13" xfId="0" applyNumberFormat="1" applyFont="1" applyFill="1" applyBorder="1" applyAlignment="1">
      <alignment horizontal="center"/>
    </xf>
    <xf numFmtId="2" fontId="3" fillId="0" borderId="12" xfId="0" applyNumberFormat="1" applyFont="1" applyFill="1" applyBorder="1" applyAlignment="1">
      <alignment horizontal="center" vertical="center"/>
    </xf>
    <xf numFmtId="2" fontId="3" fillId="0" borderId="10" xfId="0" applyNumberFormat="1" applyFont="1" applyFill="1" applyBorder="1" applyAlignment="1">
      <alignment horizontal="center"/>
    </xf>
    <xf numFmtId="0" fontId="3" fillId="0" borderId="13" xfId="0" applyFont="1" applyFill="1" applyBorder="1"/>
    <xf numFmtId="0" fontId="1" fillId="0" borderId="8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/>
    <xf numFmtId="2" fontId="2" fillId="0" borderId="13" xfId="0" applyNumberFormat="1" applyFont="1" applyFill="1" applyBorder="1" applyAlignment="1">
      <alignment horizontal="center" vertical="center"/>
    </xf>
    <xf numFmtId="2" fontId="8" fillId="0" borderId="13" xfId="0" applyNumberFormat="1" applyFont="1" applyFill="1" applyBorder="1" applyAlignment="1">
      <alignment vertical="center"/>
    </xf>
    <xf numFmtId="2" fontId="6" fillId="0" borderId="13" xfId="0" applyNumberFormat="1" applyFont="1" applyFill="1" applyBorder="1" applyAlignment="1">
      <alignment vertical="center"/>
    </xf>
    <xf numFmtId="2" fontId="6" fillId="0" borderId="13" xfId="0" applyNumberFormat="1" applyFont="1" applyFill="1" applyBorder="1" applyAlignment="1">
      <alignment horizontal="center" vertical="center"/>
    </xf>
    <xf numFmtId="2" fontId="6" fillId="0" borderId="13" xfId="0" applyNumberFormat="1" applyFont="1" applyFill="1" applyBorder="1" applyAlignment="1">
      <alignment horizontal="center"/>
    </xf>
    <xf numFmtId="1" fontId="6" fillId="0" borderId="13" xfId="0" applyNumberFormat="1" applyFont="1" applyFill="1" applyBorder="1" applyAlignment="1">
      <alignment horizontal="center"/>
    </xf>
    <xf numFmtId="2" fontId="4" fillId="0" borderId="5" xfId="0" applyNumberFormat="1" applyFont="1" applyFill="1" applyBorder="1" applyAlignment="1">
      <alignment horizontal="center" vertical="center"/>
    </xf>
    <xf numFmtId="2" fontId="3" fillId="0" borderId="5" xfId="0" applyNumberFormat="1" applyFont="1" applyFill="1" applyBorder="1"/>
    <xf numFmtId="0" fontId="1" fillId="0" borderId="4" xfId="0" applyFont="1" applyFill="1" applyBorder="1" applyAlignment="1">
      <alignment horizontal="center"/>
    </xf>
    <xf numFmtId="0" fontId="1" fillId="0" borderId="13" xfId="0" applyFont="1" applyFill="1" applyBorder="1" applyAlignment="1">
      <alignment wrapText="1"/>
    </xf>
    <xf numFmtId="2" fontId="1" fillId="0" borderId="12" xfId="0" applyNumberFormat="1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wrapText="1"/>
    </xf>
    <xf numFmtId="2" fontId="11" fillId="0" borderId="5" xfId="0" applyNumberFormat="1" applyFont="1" applyFill="1" applyBorder="1" applyAlignment="1">
      <alignment horizontal="center" vertical="center" wrapText="1"/>
    </xf>
    <xf numFmtId="2" fontId="9" fillId="0" borderId="13" xfId="0" applyNumberFormat="1" applyFont="1" applyFill="1" applyBorder="1"/>
    <xf numFmtId="2" fontId="9" fillId="0" borderId="13" xfId="0" applyNumberFormat="1" applyFont="1" applyFill="1" applyBorder="1" applyAlignment="1">
      <alignment horizontal="center"/>
    </xf>
    <xf numFmtId="2" fontId="3" fillId="0" borderId="12" xfId="0" applyNumberFormat="1" applyFont="1" applyFill="1" applyBorder="1" applyAlignment="1">
      <alignment horizontal="center"/>
    </xf>
    <xf numFmtId="0" fontId="3" fillId="0" borderId="14" xfId="0" applyFont="1" applyFill="1" applyBorder="1"/>
    <xf numFmtId="2" fontId="8" fillId="0" borderId="6" xfId="0" applyNumberFormat="1" applyFont="1" applyFill="1" applyBorder="1" applyAlignment="1">
      <alignment horizontal="center" vertical="center"/>
    </xf>
    <xf numFmtId="2" fontId="8" fillId="0" borderId="13" xfId="0" applyNumberFormat="1" applyFont="1" applyFill="1" applyBorder="1" applyAlignment="1">
      <alignment horizontal="center"/>
    </xf>
    <xf numFmtId="1" fontId="3" fillId="0" borderId="13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1" fontId="2" fillId="0" borderId="13" xfId="0" applyNumberFormat="1" applyFont="1" applyFill="1" applyBorder="1" applyAlignment="1">
      <alignment horizontal="center"/>
    </xf>
    <xf numFmtId="0" fontId="2" fillId="0" borderId="6" xfId="0" applyFont="1" applyFill="1" applyBorder="1"/>
    <xf numFmtId="2" fontId="2" fillId="0" borderId="5" xfId="0" applyNumberFormat="1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/>
    </xf>
    <xf numFmtId="2" fontId="16" fillId="0" borderId="6" xfId="0" applyNumberFormat="1" applyFont="1" applyFill="1" applyBorder="1" applyAlignment="1">
      <alignment horizontal="center" vertical="center"/>
    </xf>
    <xf numFmtId="2" fontId="19" fillId="0" borderId="13" xfId="0" applyNumberFormat="1" applyFont="1" applyFill="1" applyBorder="1" applyAlignment="1">
      <alignment horizontal="center"/>
    </xf>
    <xf numFmtId="2" fontId="17" fillId="0" borderId="5" xfId="0" applyNumberFormat="1" applyFont="1" applyFill="1" applyBorder="1" applyAlignment="1">
      <alignment horizontal="center"/>
    </xf>
    <xf numFmtId="1" fontId="18" fillId="0" borderId="13" xfId="0" applyNumberFormat="1" applyFont="1" applyFill="1" applyBorder="1" applyAlignment="1">
      <alignment horizontal="center"/>
    </xf>
    <xf numFmtId="2" fontId="18" fillId="0" borderId="13" xfId="0" applyNumberFormat="1" applyFont="1" applyFill="1" applyBorder="1" applyAlignment="1">
      <alignment horizontal="center"/>
    </xf>
    <xf numFmtId="2" fontId="2" fillId="0" borderId="5" xfId="0" applyNumberFormat="1" applyFont="1" applyFill="1" applyBorder="1" applyAlignment="1">
      <alignment horizontal="center"/>
    </xf>
    <xf numFmtId="1" fontId="2" fillId="0" borderId="5" xfId="0" applyNumberFormat="1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2" fontId="13" fillId="0" borderId="5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/>
    <xf numFmtId="2" fontId="15" fillId="0" borderId="5" xfId="0" applyNumberFormat="1" applyFont="1" applyFill="1" applyBorder="1" applyAlignment="1">
      <alignment horizontal="center"/>
    </xf>
    <xf numFmtId="2" fontId="14" fillId="0" borderId="5" xfId="0" applyNumberFormat="1" applyFont="1" applyFill="1" applyBorder="1" applyAlignment="1">
      <alignment horizontal="center"/>
    </xf>
    <xf numFmtId="1" fontId="14" fillId="0" borderId="5" xfId="0" applyNumberFormat="1" applyFont="1" applyFill="1" applyBorder="1" applyAlignment="1">
      <alignment horizontal="center"/>
    </xf>
    <xf numFmtId="2" fontId="14" fillId="0" borderId="6" xfId="0" applyNumberFormat="1" applyFont="1" applyFill="1" applyBorder="1" applyAlignment="1">
      <alignment horizontal="center"/>
    </xf>
    <xf numFmtId="2" fontId="25" fillId="0" borderId="13" xfId="0" applyNumberFormat="1" applyFont="1" applyFill="1" applyBorder="1" applyAlignment="1">
      <alignment horizontal="center"/>
    </xf>
    <xf numFmtId="2" fontId="26" fillId="0" borderId="13" xfId="0" applyNumberFormat="1" applyFont="1" applyFill="1" applyBorder="1" applyAlignment="1">
      <alignment horizontal="center"/>
    </xf>
    <xf numFmtId="0" fontId="16" fillId="0" borderId="13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/>
    </xf>
    <xf numFmtId="2" fontId="16" fillId="0" borderId="5" xfId="0" applyNumberFormat="1" applyFont="1" applyFill="1" applyBorder="1" applyAlignment="1">
      <alignment horizontal="center" vertical="center"/>
    </xf>
    <xf numFmtId="1" fontId="14" fillId="0" borderId="6" xfId="0" applyNumberFormat="1" applyFont="1" applyFill="1" applyBorder="1" applyAlignment="1">
      <alignment horizontal="center"/>
    </xf>
    <xf numFmtId="2" fontId="14" fillId="0" borderId="13" xfId="0" applyNumberFormat="1" applyFont="1" applyFill="1" applyBorder="1" applyAlignment="1">
      <alignment horizontal="center"/>
    </xf>
    <xf numFmtId="0" fontId="12" fillId="0" borderId="13" xfId="0" applyFont="1" applyFill="1" applyBorder="1" applyAlignment="1">
      <alignment wrapText="1"/>
    </xf>
    <xf numFmtId="2" fontId="24" fillId="0" borderId="12" xfId="0" applyNumberFormat="1" applyFont="1" applyFill="1" applyBorder="1" applyAlignment="1">
      <alignment horizontal="center" vertical="center" wrapText="1"/>
    </xf>
    <xf numFmtId="2" fontId="22" fillId="0" borderId="10" xfId="0" applyNumberFormat="1" applyFont="1" applyFill="1" applyBorder="1" applyAlignment="1">
      <alignment horizontal="center"/>
    </xf>
    <xf numFmtId="2" fontId="22" fillId="0" borderId="13" xfId="0" applyNumberFormat="1" applyFont="1" applyFill="1" applyBorder="1" applyAlignment="1">
      <alignment horizontal="center"/>
    </xf>
    <xf numFmtId="2" fontId="25" fillId="0" borderId="10" xfId="0" applyNumberFormat="1" applyFont="1" applyFill="1" applyBorder="1" applyAlignment="1">
      <alignment horizontal="center"/>
    </xf>
    <xf numFmtId="2" fontId="24" fillId="0" borderId="5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/>
    </xf>
    <xf numFmtId="2" fontId="17" fillId="0" borderId="13" xfId="0" applyNumberFormat="1" applyFont="1" applyFill="1" applyBorder="1" applyAlignment="1">
      <alignment horizontal="center"/>
    </xf>
    <xf numFmtId="1" fontId="17" fillId="0" borderId="13" xfId="0" applyNumberFormat="1" applyFont="1" applyFill="1" applyBorder="1" applyAlignment="1">
      <alignment horizontal="center"/>
    </xf>
    <xf numFmtId="1" fontId="14" fillId="0" borderId="13" xfId="0" applyNumberFormat="1" applyFont="1" applyFill="1" applyBorder="1" applyAlignment="1">
      <alignment horizontal="center"/>
    </xf>
    <xf numFmtId="0" fontId="14" fillId="0" borderId="14" xfId="0" applyFont="1" applyFill="1" applyBorder="1"/>
    <xf numFmtId="2" fontId="26" fillId="0" borderId="10" xfId="0" applyNumberFormat="1" applyFont="1" applyFill="1" applyBorder="1" applyAlignment="1">
      <alignment horizontal="center"/>
    </xf>
    <xf numFmtId="164" fontId="26" fillId="0" borderId="10" xfId="0" applyNumberFormat="1" applyFont="1" applyFill="1" applyBorder="1" applyAlignment="1">
      <alignment horizontal="center"/>
    </xf>
    <xf numFmtId="1" fontId="25" fillId="0" borderId="10" xfId="0" applyNumberFormat="1" applyFont="1" applyFill="1" applyBorder="1" applyAlignment="1">
      <alignment horizontal="center"/>
    </xf>
    <xf numFmtId="0" fontId="14" fillId="0" borderId="9" xfId="0" applyFont="1" applyFill="1" applyBorder="1"/>
    <xf numFmtId="2" fontId="3" fillId="0" borderId="0" xfId="0" applyNumberFormat="1" applyFont="1" applyFill="1" applyBorder="1" applyAlignment="1">
      <alignment horizontal="center" vertical="center"/>
    </xf>
    <xf numFmtId="2" fontId="16" fillId="0" borderId="13" xfId="0" applyNumberFormat="1" applyFont="1" applyFill="1" applyBorder="1" applyAlignment="1">
      <alignment horizontal="center" vertical="center"/>
    </xf>
    <xf numFmtId="2" fontId="17" fillId="0" borderId="1" xfId="0" applyNumberFormat="1" applyFont="1" applyFill="1" applyBorder="1" applyAlignment="1">
      <alignment horizontal="center"/>
    </xf>
    <xf numFmtId="2" fontId="27" fillId="0" borderId="1" xfId="0" applyNumberFormat="1" applyFont="1" applyFill="1" applyBorder="1" applyAlignment="1">
      <alignment horizontal="center"/>
    </xf>
    <xf numFmtId="164" fontId="27" fillId="0" borderId="1" xfId="0" applyNumberFormat="1" applyFont="1" applyFill="1" applyBorder="1" applyAlignment="1">
      <alignment horizontal="center"/>
    </xf>
    <xf numFmtId="2" fontId="28" fillId="0" borderId="13" xfId="0" applyNumberFormat="1" applyFont="1" applyFill="1" applyBorder="1" applyAlignment="1">
      <alignment horizontal="center"/>
    </xf>
    <xf numFmtId="2" fontId="27" fillId="0" borderId="11" xfId="0" applyNumberFormat="1" applyFont="1" applyFill="1" applyBorder="1" applyAlignment="1">
      <alignment horizontal="center"/>
    </xf>
    <xf numFmtId="1" fontId="27" fillId="0" borderId="1" xfId="0" applyNumberFormat="1" applyFont="1" applyFill="1" applyBorder="1" applyAlignment="1">
      <alignment horizontal="center"/>
    </xf>
    <xf numFmtId="0" fontId="16" fillId="0" borderId="9" xfId="0" applyFont="1" applyFill="1" applyBorder="1" applyAlignment="1">
      <alignment horizontal="center"/>
    </xf>
    <xf numFmtId="2" fontId="16" fillId="0" borderId="4" xfId="0" applyNumberFormat="1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/>
    </xf>
    <xf numFmtId="2" fontId="2" fillId="0" borderId="14" xfId="0" applyNumberFormat="1" applyFont="1" applyFill="1" applyBorder="1" applyAlignment="1">
      <alignment horizontal="center" vertical="center"/>
    </xf>
    <xf numFmtId="2" fontId="3" fillId="0" borderId="14" xfId="0" applyNumberFormat="1" applyFont="1" applyFill="1" applyBorder="1" applyAlignment="1">
      <alignment horizontal="center"/>
    </xf>
    <xf numFmtId="2" fontId="25" fillId="0" borderId="14" xfId="0" applyNumberFormat="1" applyFont="1" applyFill="1" applyBorder="1" applyAlignment="1">
      <alignment horizontal="center"/>
    </xf>
    <xf numFmtId="2" fontId="23" fillId="0" borderId="13" xfId="0" applyNumberFormat="1" applyFont="1" applyFill="1" applyBorder="1" applyAlignment="1">
      <alignment horizontal="center"/>
    </xf>
    <xf numFmtId="0" fontId="12" fillId="0" borderId="6" xfId="0" applyFont="1" applyFill="1" applyBorder="1" applyAlignment="1">
      <alignment wrapText="1"/>
    </xf>
    <xf numFmtId="2" fontId="1" fillId="0" borderId="14" xfId="0" applyNumberFormat="1" applyFont="1" applyFill="1" applyBorder="1" applyAlignment="1">
      <alignment horizontal="center" vertical="center" wrapText="1"/>
    </xf>
    <xf numFmtId="2" fontId="16" fillId="0" borderId="15" xfId="0" applyNumberFormat="1" applyFont="1" applyFill="1" applyBorder="1" applyAlignment="1">
      <alignment horizontal="center" vertical="center"/>
    </xf>
    <xf numFmtId="2" fontId="14" fillId="0" borderId="1" xfId="0" applyNumberFormat="1" applyFont="1" applyFill="1" applyBorder="1" applyAlignment="1">
      <alignment horizontal="center"/>
    </xf>
    <xf numFmtId="1" fontId="19" fillId="0" borderId="1" xfId="0" applyNumberFormat="1" applyFont="1" applyFill="1" applyBorder="1" applyAlignment="1">
      <alignment horizontal="center"/>
    </xf>
    <xf numFmtId="2" fontId="20" fillId="0" borderId="1" xfId="0" applyNumberFormat="1" applyFont="1" applyFill="1" applyBorder="1" applyAlignment="1">
      <alignment horizontal="center"/>
    </xf>
    <xf numFmtId="0" fontId="16" fillId="0" borderId="15" xfId="0" applyFont="1" applyFill="1" applyBorder="1" applyAlignment="1">
      <alignment horizontal="center"/>
    </xf>
    <xf numFmtId="2" fontId="16" fillId="0" borderId="3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 applyAlignment="1">
      <alignment horizontal="center" vertical="center" wrapText="1"/>
    </xf>
    <xf numFmtId="2" fontId="15" fillId="0" borderId="5" xfId="0" applyNumberFormat="1" applyFont="1" applyFill="1" applyBorder="1" applyAlignment="1">
      <alignment horizontal="center" vertical="center"/>
    </xf>
    <xf numFmtId="1" fontId="14" fillId="0" borderId="6" xfId="0" applyNumberFormat="1" applyFont="1" applyFill="1" applyBorder="1" applyAlignment="1">
      <alignment horizontal="center" vertical="center" wrapText="1"/>
    </xf>
    <xf numFmtId="2" fontId="14" fillId="0" borderId="13" xfId="0" applyNumberFormat="1" applyFont="1" applyFill="1" applyBorder="1" applyAlignment="1">
      <alignment horizontal="center" vertical="center"/>
    </xf>
    <xf numFmtId="2" fontId="12" fillId="0" borderId="6" xfId="0" applyNumberFormat="1" applyFont="1" applyFill="1" applyBorder="1" applyAlignment="1">
      <alignment horizontal="center" vertical="center" wrapText="1"/>
    </xf>
    <xf numFmtId="2" fontId="12" fillId="0" borderId="6" xfId="0" applyNumberFormat="1" applyFont="1" applyFill="1" applyBorder="1" applyAlignment="1">
      <alignment horizontal="center"/>
    </xf>
    <xf numFmtId="2" fontId="12" fillId="0" borderId="13" xfId="0" applyNumberFormat="1" applyFont="1" applyFill="1" applyBorder="1" applyAlignment="1">
      <alignment horizontal="center"/>
    </xf>
    <xf numFmtId="2" fontId="24" fillId="0" borderId="13" xfId="0" applyNumberFormat="1" applyFont="1" applyFill="1" applyBorder="1" applyAlignment="1">
      <alignment horizontal="center"/>
    </xf>
    <xf numFmtId="2" fontId="16" fillId="0" borderId="14" xfId="0" applyNumberFormat="1" applyFont="1" applyFill="1" applyBorder="1" applyAlignment="1">
      <alignment horizontal="center" vertical="center"/>
    </xf>
    <xf numFmtId="2" fontId="19" fillId="0" borderId="10" xfId="0" applyNumberFormat="1" applyFont="1" applyFill="1" applyBorder="1" applyAlignment="1">
      <alignment horizontal="center"/>
    </xf>
    <xf numFmtId="2" fontId="17" fillId="0" borderId="10" xfId="0" applyNumberFormat="1" applyFont="1" applyFill="1" applyBorder="1" applyAlignment="1">
      <alignment horizontal="center"/>
    </xf>
    <xf numFmtId="1" fontId="17" fillId="0" borderId="10" xfId="0" applyNumberFormat="1" applyFont="1" applyFill="1" applyBorder="1" applyAlignment="1">
      <alignment horizontal="center"/>
    </xf>
    <xf numFmtId="2" fontId="16" fillId="0" borderId="0" xfId="0" applyNumberFormat="1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/>
    </xf>
    <xf numFmtId="49" fontId="14" fillId="0" borderId="0" xfId="0" applyNumberFormat="1" applyFont="1" applyFill="1" applyBorder="1"/>
    <xf numFmtId="2" fontId="15" fillId="0" borderId="1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49" fontId="14" fillId="0" borderId="13" xfId="0" applyNumberFormat="1" applyFont="1" applyFill="1" applyBorder="1" applyAlignment="1">
      <alignment horizontal="center"/>
    </xf>
    <xf numFmtId="164" fontId="15" fillId="0" borderId="13" xfId="0" applyNumberFormat="1" applyFont="1" applyFill="1" applyBorder="1" applyAlignment="1">
      <alignment horizontal="center"/>
    </xf>
    <xf numFmtId="164" fontId="14" fillId="0" borderId="13" xfId="0" applyNumberFormat="1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/>
    </xf>
    <xf numFmtId="2" fontId="21" fillId="0" borderId="5" xfId="0" applyNumberFormat="1" applyFont="1" applyFill="1" applyBorder="1" applyAlignment="1">
      <alignment horizontal="center"/>
    </xf>
    <xf numFmtId="2" fontId="20" fillId="0" borderId="5" xfId="0" applyNumberFormat="1" applyFont="1" applyFill="1" applyBorder="1" applyAlignment="1">
      <alignment horizontal="center"/>
    </xf>
    <xf numFmtId="1" fontId="20" fillId="0" borderId="6" xfId="0" applyNumberFormat="1" applyFont="1" applyFill="1" applyBorder="1" applyAlignment="1">
      <alignment horizontal="center"/>
    </xf>
    <xf numFmtId="2" fontId="20" fillId="0" borderId="13" xfId="0" applyNumberFormat="1" applyFont="1" applyFill="1" applyBorder="1" applyAlignment="1">
      <alignment horizontal="center"/>
    </xf>
    <xf numFmtId="0" fontId="15" fillId="0" borderId="6" xfId="0" applyFont="1" applyFill="1" applyBorder="1"/>
    <xf numFmtId="2" fontId="15" fillId="0" borderId="13" xfId="0" applyNumberFormat="1" applyFont="1" applyFill="1" applyBorder="1" applyAlignment="1">
      <alignment horizontal="center"/>
    </xf>
    <xf numFmtId="2" fontId="23" fillId="0" borderId="5" xfId="0" applyNumberFormat="1" applyFont="1" applyFill="1" applyBorder="1" applyAlignment="1">
      <alignment horizontal="center" vertical="center"/>
    </xf>
    <xf numFmtId="1" fontId="25" fillId="0" borderId="13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left"/>
    </xf>
    <xf numFmtId="2" fontId="4" fillId="2" borderId="13" xfId="0" applyNumberFormat="1" applyFont="1" applyFill="1" applyBorder="1" applyAlignment="1">
      <alignment horizontal="center" vertical="center"/>
    </xf>
    <xf numFmtId="2" fontId="5" fillId="2" borderId="13" xfId="0" applyNumberFormat="1" applyFont="1" applyFill="1" applyBorder="1" applyAlignment="1">
      <alignment horizontal="center"/>
    </xf>
    <xf numFmtId="2" fontId="4" fillId="2" borderId="13" xfId="0" applyNumberFormat="1" applyFont="1" applyFill="1" applyBorder="1" applyAlignment="1">
      <alignment vertical="center"/>
    </xf>
    <xf numFmtId="2" fontId="6" fillId="2" borderId="13" xfId="0" applyNumberFormat="1" applyFont="1" applyFill="1" applyBorder="1" applyAlignment="1">
      <alignment vertical="center"/>
    </xf>
    <xf numFmtId="2" fontId="6" fillId="2" borderId="13" xfId="0" applyNumberFormat="1" applyFont="1" applyFill="1" applyBorder="1" applyAlignment="1">
      <alignment horizontal="center" vertical="center"/>
    </xf>
    <xf numFmtId="2" fontId="8" fillId="2" borderId="13" xfId="0" applyNumberFormat="1" applyFont="1" applyFill="1" applyBorder="1" applyAlignment="1">
      <alignment horizontal="center" vertical="center"/>
    </xf>
    <xf numFmtId="1" fontId="6" fillId="2" borderId="13" xfId="0" applyNumberFormat="1" applyFont="1" applyFill="1" applyBorder="1" applyAlignment="1">
      <alignment horizontal="center" vertical="center"/>
    </xf>
    <xf numFmtId="2" fontId="3" fillId="0" borderId="5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2" fontId="3" fillId="0" borderId="5" xfId="0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/>
    </xf>
    <xf numFmtId="0" fontId="14" fillId="0" borderId="13" xfId="0" applyFont="1" applyFill="1" applyBorder="1"/>
    <xf numFmtId="2" fontId="25" fillId="0" borderId="13" xfId="0" applyNumberFormat="1" applyFont="1" applyFill="1" applyBorder="1" applyAlignment="1">
      <alignment horizontal="center" vertical="center"/>
    </xf>
    <xf numFmtId="164" fontId="25" fillId="0" borderId="13" xfId="0" applyNumberFormat="1" applyFont="1" applyFill="1" applyBorder="1" applyAlignment="1">
      <alignment horizontal="center"/>
    </xf>
    <xf numFmtId="2" fontId="16" fillId="0" borderId="13" xfId="0" applyNumberFormat="1" applyFont="1" applyFill="1" applyBorder="1" applyAlignment="1">
      <alignment vertical="center"/>
    </xf>
    <xf numFmtId="2" fontId="17" fillId="0" borderId="13" xfId="0" applyNumberFormat="1" applyFont="1" applyFill="1" applyBorder="1" applyAlignment="1">
      <alignment vertical="center"/>
    </xf>
    <xf numFmtId="2" fontId="17" fillId="0" borderId="13" xfId="0" applyNumberFormat="1" applyFont="1" applyFill="1" applyBorder="1" applyAlignment="1">
      <alignment horizontal="center" vertical="center"/>
    </xf>
    <xf numFmtId="2" fontId="27" fillId="0" borderId="13" xfId="0" applyNumberFormat="1" applyFont="1" applyFill="1" applyBorder="1" applyAlignment="1">
      <alignment vertical="center"/>
    </xf>
    <xf numFmtId="164" fontId="27" fillId="0" borderId="13" xfId="0" applyNumberFormat="1" applyFont="1" applyFill="1" applyBorder="1" applyAlignment="1">
      <alignment horizontal="center" vertical="center"/>
    </xf>
    <xf numFmtId="2" fontId="28" fillId="0" borderId="13" xfId="0" applyNumberFormat="1" applyFont="1" applyFill="1" applyBorder="1" applyAlignment="1">
      <alignment vertical="center"/>
    </xf>
    <xf numFmtId="1" fontId="27" fillId="0" borderId="13" xfId="0" applyNumberFormat="1" applyFont="1" applyFill="1" applyBorder="1" applyAlignment="1">
      <alignment horizontal="center" vertical="center"/>
    </xf>
    <xf numFmtId="2" fontId="0" fillId="0" borderId="0" xfId="0" applyNumberFormat="1" applyFill="1"/>
    <xf numFmtId="0" fontId="10" fillId="0" borderId="0" xfId="0" applyFont="1" applyFill="1"/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2" fontId="3" fillId="0" borderId="5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3"/>
  <sheetViews>
    <sheetView tabSelected="1" zoomScaleNormal="100" workbookViewId="0">
      <selection activeCell="P79" sqref="P79"/>
    </sheetView>
  </sheetViews>
  <sheetFormatPr defaultRowHeight="14.5" x14ac:dyDescent="0.35"/>
  <cols>
    <col min="1" max="1" width="2.7265625" customWidth="1"/>
    <col min="2" max="2" width="19.81640625" customWidth="1"/>
    <col min="3" max="3" width="7" customWidth="1"/>
    <col min="4" max="4" width="6.54296875" customWidth="1"/>
    <col min="5" max="5" width="7.81640625" customWidth="1"/>
    <col min="6" max="6" width="8.1796875" customWidth="1"/>
    <col min="7" max="7" width="7.453125" customWidth="1"/>
    <col min="8" max="8" width="7.7265625" customWidth="1"/>
    <col min="9" max="9" width="6.453125" customWidth="1"/>
    <col min="10" max="10" width="6.54296875" customWidth="1"/>
    <col min="11" max="11" width="6.1796875" customWidth="1"/>
    <col min="12" max="12" width="6.54296875" customWidth="1"/>
    <col min="13" max="13" width="8.26953125" customWidth="1"/>
  </cols>
  <sheetData>
    <row r="1" spans="1:15" x14ac:dyDescent="0.35">
      <c r="A1" s="19"/>
      <c r="B1" s="203" t="s">
        <v>0</v>
      </c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4"/>
    </row>
    <row r="2" spans="1:15" x14ac:dyDescent="0.35">
      <c r="A2" s="19"/>
      <c r="B2" s="203" t="s">
        <v>42</v>
      </c>
      <c r="C2" s="203"/>
      <c r="D2" s="203"/>
      <c r="E2" s="204"/>
      <c r="F2" s="204"/>
      <c r="G2" s="204"/>
      <c r="H2" s="204"/>
      <c r="I2" s="204"/>
      <c r="J2" s="204"/>
      <c r="K2" s="204"/>
      <c r="L2" s="204"/>
      <c r="M2" s="204"/>
      <c r="N2" s="4"/>
    </row>
    <row r="3" spans="1:15" x14ac:dyDescent="0.35">
      <c r="A3" s="19"/>
      <c r="B3" s="205" t="s">
        <v>87</v>
      </c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4"/>
    </row>
    <row r="4" spans="1:15" x14ac:dyDescent="0.35">
      <c r="A4" s="19"/>
      <c r="B4" s="20"/>
      <c r="C4" s="20"/>
      <c r="D4" s="20"/>
      <c r="E4" s="20"/>
      <c r="F4" s="20"/>
      <c r="G4" s="20"/>
      <c r="H4" s="20"/>
      <c r="I4" s="20"/>
      <c r="J4" s="20" t="s">
        <v>1</v>
      </c>
      <c r="K4" s="20"/>
      <c r="L4" s="20"/>
      <c r="M4" s="20"/>
    </row>
    <row r="5" spans="1:15" x14ac:dyDescent="0.35">
      <c r="A5" s="21"/>
      <c r="B5" s="22"/>
      <c r="C5" s="206" t="s">
        <v>2</v>
      </c>
      <c r="D5" s="207"/>
      <c r="E5" s="208"/>
      <c r="F5" s="209" t="s">
        <v>3</v>
      </c>
      <c r="G5" s="210"/>
      <c r="H5" s="211"/>
      <c r="I5" s="211"/>
      <c r="J5" s="211"/>
      <c r="K5" s="212"/>
      <c r="L5" s="23" t="s">
        <v>4</v>
      </c>
      <c r="M5" s="213" t="s">
        <v>27</v>
      </c>
      <c r="N5" s="4"/>
    </row>
    <row r="6" spans="1:15" x14ac:dyDescent="0.35">
      <c r="A6" s="24"/>
      <c r="B6" s="25"/>
      <c r="C6" s="26" t="s">
        <v>5</v>
      </c>
      <c r="D6" s="27" t="s">
        <v>6</v>
      </c>
      <c r="E6" s="27" t="s">
        <v>7</v>
      </c>
      <c r="F6" s="28" t="s">
        <v>8</v>
      </c>
      <c r="G6" s="27" t="s">
        <v>9</v>
      </c>
      <c r="H6" s="27" t="s">
        <v>10</v>
      </c>
      <c r="I6" s="28" t="s">
        <v>11</v>
      </c>
      <c r="J6" s="27" t="s">
        <v>12</v>
      </c>
      <c r="K6" s="27" t="s">
        <v>13</v>
      </c>
      <c r="L6" s="29" t="s">
        <v>14</v>
      </c>
      <c r="M6" s="214"/>
      <c r="N6" s="4"/>
    </row>
    <row r="7" spans="1:15" x14ac:dyDescent="0.35">
      <c r="A7" s="24"/>
      <c r="B7" s="25" t="s">
        <v>15</v>
      </c>
      <c r="C7" s="25"/>
      <c r="D7" s="30"/>
      <c r="E7" s="29" t="s">
        <v>16</v>
      </c>
      <c r="F7" s="28" t="s">
        <v>17</v>
      </c>
      <c r="G7" s="29" t="s">
        <v>18</v>
      </c>
      <c r="H7" s="29" t="s">
        <v>19</v>
      </c>
      <c r="I7" s="28"/>
      <c r="J7" s="31" t="s">
        <v>20</v>
      </c>
      <c r="K7" s="24"/>
      <c r="L7" s="29" t="s">
        <v>21</v>
      </c>
      <c r="M7" s="214"/>
      <c r="N7" s="4"/>
    </row>
    <row r="8" spans="1:15" x14ac:dyDescent="0.35">
      <c r="A8" s="24"/>
      <c r="B8" s="25"/>
      <c r="C8" s="25"/>
      <c r="D8" s="30"/>
      <c r="E8" s="24"/>
      <c r="F8" s="28" t="s">
        <v>18</v>
      </c>
      <c r="G8" s="29"/>
      <c r="H8" s="24"/>
      <c r="I8" s="19"/>
      <c r="J8" s="29"/>
      <c r="K8" s="29"/>
      <c r="L8" s="29"/>
      <c r="M8" s="214"/>
      <c r="N8" s="4"/>
    </row>
    <row r="9" spans="1:15" x14ac:dyDescent="0.35">
      <c r="A9" s="32"/>
      <c r="B9" s="33"/>
      <c r="C9" s="33" t="s">
        <v>22</v>
      </c>
      <c r="D9" s="34" t="s">
        <v>23</v>
      </c>
      <c r="E9" s="35" t="s">
        <v>24</v>
      </c>
      <c r="F9" s="36" t="s">
        <v>23</v>
      </c>
      <c r="G9" s="35" t="s">
        <v>23</v>
      </c>
      <c r="H9" s="35" t="s">
        <v>24</v>
      </c>
      <c r="I9" s="28" t="s">
        <v>24</v>
      </c>
      <c r="J9" s="35" t="s">
        <v>25</v>
      </c>
      <c r="K9" s="35" t="s">
        <v>25</v>
      </c>
      <c r="L9" s="35"/>
      <c r="M9" s="215"/>
      <c r="N9" s="4"/>
    </row>
    <row r="10" spans="1:15" x14ac:dyDescent="0.35">
      <c r="A10" s="21">
        <v>1</v>
      </c>
      <c r="B10" s="23">
        <v>2</v>
      </c>
      <c r="C10" s="23">
        <v>3</v>
      </c>
      <c r="D10" s="23">
        <v>4</v>
      </c>
      <c r="E10" s="23">
        <v>5</v>
      </c>
      <c r="F10" s="23">
        <v>6</v>
      </c>
      <c r="G10" s="37">
        <v>7</v>
      </c>
      <c r="H10" s="23">
        <v>8</v>
      </c>
      <c r="I10" s="23">
        <v>9</v>
      </c>
      <c r="J10" s="23">
        <v>10</v>
      </c>
      <c r="K10" s="23">
        <v>11</v>
      </c>
      <c r="L10" s="23">
        <v>12</v>
      </c>
      <c r="M10" s="23">
        <v>13</v>
      </c>
      <c r="N10" s="4"/>
    </row>
    <row r="11" spans="1:15" x14ac:dyDescent="0.35">
      <c r="A11" s="200" t="s">
        <v>38</v>
      </c>
      <c r="B11" s="201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2"/>
      <c r="N11" s="4"/>
    </row>
    <row r="12" spans="1:15" x14ac:dyDescent="0.35">
      <c r="A12" s="178"/>
      <c r="B12" s="38" t="s">
        <v>74</v>
      </c>
      <c r="C12" s="38"/>
      <c r="D12" s="179"/>
      <c r="E12" s="179"/>
      <c r="F12" s="179"/>
      <c r="G12" s="179"/>
      <c r="H12" s="179"/>
      <c r="I12" s="179"/>
      <c r="J12" s="179"/>
      <c r="K12" s="179"/>
      <c r="L12" s="179"/>
      <c r="M12" s="180"/>
      <c r="N12" s="1"/>
      <c r="O12" s="4"/>
    </row>
    <row r="13" spans="1:15" x14ac:dyDescent="0.35">
      <c r="A13" s="39">
        <v>1</v>
      </c>
      <c r="B13" s="76" t="s">
        <v>40</v>
      </c>
      <c r="C13" s="77">
        <v>1100.4000000000001</v>
      </c>
      <c r="D13" s="40">
        <v>16</v>
      </c>
      <c r="E13" s="40">
        <v>72.13</v>
      </c>
      <c r="F13" s="40">
        <v>16</v>
      </c>
      <c r="G13" s="40">
        <v>15.75</v>
      </c>
      <c r="H13" s="40">
        <v>3.76</v>
      </c>
      <c r="I13" s="40">
        <v>68.37</v>
      </c>
      <c r="J13" s="40">
        <v>14.8</v>
      </c>
      <c r="K13" s="40">
        <v>14.8</v>
      </c>
      <c r="L13" s="75">
        <f>I13*100/E13</f>
        <v>94.787189796201304</v>
      </c>
      <c r="M13" s="40">
        <v>9.5</v>
      </c>
      <c r="N13" s="1"/>
      <c r="O13" s="4"/>
    </row>
    <row r="14" spans="1:15" x14ac:dyDescent="0.35">
      <c r="A14" s="39">
        <v>2</v>
      </c>
      <c r="B14" s="76" t="s">
        <v>41</v>
      </c>
      <c r="C14" s="77">
        <v>152</v>
      </c>
      <c r="D14" s="40">
        <v>64.260000000000005</v>
      </c>
      <c r="E14" s="40">
        <v>3.4</v>
      </c>
      <c r="F14" s="40">
        <v>64.260000000000005</v>
      </c>
      <c r="G14" s="40">
        <v>64.2</v>
      </c>
      <c r="H14" s="40">
        <v>9.2999999999999999E-2</v>
      </c>
      <c r="I14" s="40">
        <v>3.3069999999999999</v>
      </c>
      <c r="J14" s="40">
        <v>12.2</v>
      </c>
      <c r="K14" s="40">
        <v>12.5</v>
      </c>
      <c r="L14" s="75">
        <f>I14*100/E14</f>
        <v>97.264705882352942</v>
      </c>
      <c r="M14" s="40">
        <v>7.15</v>
      </c>
      <c r="N14" s="1"/>
      <c r="O14" s="4"/>
    </row>
    <row r="15" spans="1:15" x14ac:dyDescent="0.35">
      <c r="A15" s="78"/>
      <c r="B15" s="41" t="s">
        <v>26</v>
      </c>
      <c r="C15" s="79"/>
      <c r="D15" s="80"/>
      <c r="E15" s="81">
        <f>SUM(E13:E14)</f>
        <v>75.53</v>
      </c>
      <c r="F15" s="81"/>
      <c r="G15" s="81"/>
      <c r="H15" s="81">
        <f t="shared" ref="H15:I15" si="0">SUM(H13:H14)</f>
        <v>3.8529999999999998</v>
      </c>
      <c r="I15" s="81">
        <f t="shared" si="0"/>
        <v>71.677000000000007</v>
      </c>
      <c r="J15" s="81"/>
      <c r="K15" s="81"/>
      <c r="L15" s="82">
        <f>I15*100/E15</f>
        <v>94.898715742089237</v>
      </c>
      <c r="M15" s="83"/>
      <c r="N15" s="1"/>
      <c r="O15" s="4"/>
    </row>
    <row r="16" spans="1:15" x14ac:dyDescent="0.35">
      <c r="A16" s="39"/>
      <c r="B16" s="179" t="s">
        <v>75</v>
      </c>
      <c r="C16" s="77"/>
      <c r="D16" s="177"/>
      <c r="E16" s="177"/>
      <c r="F16" s="84"/>
      <c r="G16" s="84"/>
      <c r="H16" s="84"/>
      <c r="I16" s="84"/>
      <c r="J16" s="84"/>
      <c r="K16" s="177"/>
      <c r="L16" s="85"/>
      <c r="M16" s="86"/>
      <c r="N16" s="1"/>
      <c r="O16" s="4"/>
    </row>
    <row r="17" spans="1:15" x14ac:dyDescent="0.35">
      <c r="A17" s="39">
        <v>3</v>
      </c>
      <c r="B17" s="76" t="s">
        <v>31</v>
      </c>
      <c r="C17" s="181">
        <v>470</v>
      </c>
      <c r="D17" s="40">
        <v>39.5</v>
      </c>
      <c r="E17" s="40">
        <v>36</v>
      </c>
      <c r="F17" s="40">
        <v>39.5</v>
      </c>
      <c r="G17" s="40">
        <v>39.07</v>
      </c>
      <c r="H17" s="40">
        <v>2.3220000000000001</v>
      </c>
      <c r="I17" s="40">
        <v>33.677999999999997</v>
      </c>
      <c r="J17" s="40">
        <v>3.25</v>
      </c>
      <c r="K17" s="40">
        <v>2</v>
      </c>
      <c r="L17" s="75">
        <v>93</v>
      </c>
      <c r="M17" s="42">
        <v>2</v>
      </c>
      <c r="N17" s="1"/>
      <c r="O17" s="4"/>
    </row>
    <row r="18" spans="1:15" x14ac:dyDescent="0.35">
      <c r="A18" s="39"/>
      <c r="B18" s="182" t="s">
        <v>26</v>
      </c>
      <c r="C18" s="41"/>
      <c r="D18" s="79"/>
      <c r="E18" s="80">
        <f>SUM(E17)</f>
        <v>36</v>
      </c>
      <c r="F18" s="80"/>
      <c r="G18" s="80"/>
      <c r="H18" s="80">
        <f t="shared" ref="H18:I18" si="1">SUM(H17)</f>
        <v>2.3220000000000001</v>
      </c>
      <c r="I18" s="80">
        <f t="shared" si="1"/>
        <v>33.677999999999997</v>
      </c>
      <c r="J18" s="80"/>
      <c r="K18" s="80"/>
      <c r="L18" s="82">
        <v>93</v>
      </c>
      <c r="M18" s="82"/>
      <c r="N18" s="4"/>
      <c r="O18" s="4"/>
    </row>
    <row r="19" spans="1:15" x14ac:dyDescent="0.35">
      <c r="A19" s="78"/>
      <c r="B19" s="87" t="s">
        <v>44</v>
      </c>
      <c r="C19" s="88"/>
      <c r="D19" s="89"/>
      <c r="E19" s="89"/>
      <c r="F19" s="89"/>
      <c r="G19" s="89"/>
      <c r="H19" s="89"/>
      <c r="I19" s="89"/>
      <c r="J19" s="90"/>
      <c r="K19" s="91"/>
      <c r="L19" s="92"/>
      <c r="M19" s="93"/>
      <c r="N19" s="3"/>
      <c r="O19" s="3"/>
    </row>
    <row r="20" spans="1:15" x14ac:dyDescent="0.35">
      <c r="A20" s="78">
        <v>4</v>
      </c>
      <c r="B20" s="183" t="s">
        <v>45</v>
      </c>
      <c r="C20" s="43">
        <v>241.91</v>
      </c>
      <c r="D20" s="44">
        <v>14.5</v>
      </c>
      <c r="E20" s="45">
        <v>8.3000000000000007</v>
      </c>
      <c r="F20" s="184">
        <v>14.5</v>
      </c>
      <c r="G20" s="94">
        <v>12</v>
      </c>
      <c r="H20" s="185">
        <v>5</v>
      </c>
      <c r="I20" s="185">
        <v>3.3</v>
      </c>
      <c r="J20" s="95"/>
      <c r="K20" s="94">
        <v>0.15</v>
      </c>
      <c r="L20" s="75">
        <v>39.700000000000003</v>
      </c>
      <c r="M20" s="45"/>
      <c r="N20" s="3"/>
      <c r="O20" s="3"/>
    </row>
    <row r="21" spans="1:15" x14ac:dyDescent="0.35">
      <c r="A21" s="78"/>
      <c r="B21" s="96" t="s">
        <v>26</v>
      </c>
      <c r="C21" s="186"/>
      <c r="D21" s="187"/>
      <c r="E21" s="188">
        <f>SUM(E20:E20)</f>
        <v>8.3000000000000007</v>
      </c>
      <c r="F21" s="187"/>
      <c r="G21" s="189"/>
      <c r="H21" s="80">
        <f t="shared" ref="H21" si="2">SUM(H20)</f>
        <v>5</v>
      </c>
      <c r="I21" s="190">
        <f>SUM(I20)</f>
        <v>3.3</v>
      </c>
      <c r="J21" s="191"/>
      <c r="K21" s="189"/>
      <c r="L21" s="192">
        <f>SUM(L20)</f>
        <v>39.700000000000003</v>
      </c>
      <c r="M21" s="187"/>
      <c r="N21" s="3"/>
      <c r="O21" s="3"/>
    </row>
    <row r="22" spans="1:15" x14ac:dyDescent="0.35">
      <c r="A22" s="78"/>
      <c r="B22" s="97" t="s">
        <v>46</v>
      </c>
      <c r="C22" s="98"/>
      <c r="D22" s="89"/>
      <c r="E22" s="89"/>
      <c r="F22" s="89"/>
      <c r="G22" s="89"/>
      <c r="H22" s="89"/>
      <c r="I22" s="91"/>
      <c r="J22" s="90"/>
      <c r="K22" s="91"/>
      <c r="L22" s="99"/>
      <c r="M22" s="100"/>
      <c r="N22" s="3"/>
      <c r="O22" s="3"/>
    </row>
    <row r="23" spans="1:15" x14ac:dyDescent="0.35">
      <c r="A23" s="78">
        <v>5</v>
      </c>
      <c r="B23" s="101" t="s">
        <v>47</v>
      </c>
      <c r="C23" s="102">
        <v>38.299999999999997</v>
      </c>
      <c r="D23" s="103">
        <v>8.6999999999999993</v>
      </c>
      <c r="E23" s="104">
        <v>1.73</v>
      </c>
      <c r="F23" s="105">
        <v>8.6999999999999993</v>
      </c>
      <c r="G23" s="94">
        <v>8.6999999999999993</v>
      </c>
      <c r="H23" s="94">
        <v>0</v>
      </c>
      <c r="I23" s="94">
        <v>1.73</v>
      </c>
      <c r="J23" s="104"/>
      <c r="K23" s="104"/>
      <c r="L23" s="75">
        <f>I23*100/E23</f>
        <v>100</v>
      </c>
      <c r="M23" s="104"/>
      <c r="N23" s="3"/>
      <c r="O23" s="3"/>
    </row>
    <row r="24" spans="1:15" x14ac:dyDescent="0.35">
      <c r="A24" s="78">
        <v>6</v>
      </c>
      <c r="B24" s="101" t="s">
        <v>48</v>
      </c>
      <c r="C24" s="106">
        <v>68.03</v>
      </c>
      <c r="D24" s="104">
        <v>5.75</v>
      </c>
      <c r="E24" s="104">
        <v>2.02</v>
      </c>
      <c r="F24" s="94">
        <v>5.75</v>
      </c>
      <c r="G24" s="94">
        <v>5.4</v>
      </c>
      <c r="H24" s="94">
        <v>0.20200000000000001</v>
      </c>
      <c r="I24" s="94">
        <v>1.8180000000000001</v>
      </c>
      <c r="J24" s="104"/>
      <c r="K24" s="104"/>
      <c r="L24" s="75">
        <f>I24*100/E24</f>
        <v>90</v>
      </c>
      <c r="M24" s="104"/>
      <c r="N24" s="3"/>
      <c r="O24" s="3"/>
    </row>
    <row r="25" spans="1:15" x14ac:dyDescent="0.35">
      <c r="A25" s="107"/>
      <c r="B25" s="96" t="s">
        <v>26</v>
      </c>
      <c r="C25" s="79"/>
      <c r="D25" s="80"/>
      <c r="E25" s="108">
        <f>SUM(E23:E24)</f>
        <v>3.75</v>
      </c>
      <c r="F25" s="108"/>
      <c r="G25" s="108"/>
      <c r="H25" s="108">
        <f t="shared" ref="H25:I25" si="3">SUM(H23:H24)</f>
        <v>0.20200000000000001</v>
      </c>
      <c r="I25" s="108">
        <f t="shared" si="3"/>
        <v>3.548</v>
      </c>
      <c r="J25" s="108"/>
      <c r="K25" s="108"/>
      <c r="L25" s="109">
        <f>I25*100/E25</f>
        <v>94.61333333333333</v>
      </c>
      <c r="M25" s="108"/>
      <c r="N25" s="3"/>
      <c r="O25" s="3"/>
    </row>
    <row r="26" spans="1:15" x14ac:dyDescent="0.35">
      <c r="A26" s="78"/>
      <c r="B26" s="178" t="s">
        <v>49</v>
      </c>
      <c r="C26" s="98"/>
      <c r="D26" s="91"/>
      <c r="E26" s="91"/>
      <c r="F26" s="91"/>
      <c r="G26" s="91"/>
      <c r="H26" s="91"/>
      <c r="I26" s="91"/>
      <c r="J26" s="90"/>
      <c r="K26" s="93"/>
      <c r="L26" s="110"/>
      <c r="M26" s="100"/>
      <c r="N26" s="3"/>
      <c r="O26" s="3"/>
    </row>
    <row r="27" spans="1:15" x14ac:dyDescent="0.35">
      <c r="A27" s="78">
        <v>7</v>
      </c>
      <c r="B27" s="111" t="s">
        <v>50</v>
      </c>
      <c r="C27" s="46">
        <v>301</v>
      </c>
      <c r="D27" s="47">
        <v>17.79</v>
      </c>
      <c r="E27" s="47">
        <v>15.72</v>
      </c>
      <c r="F27" s="105">
        <v>17.79</v>
      </c>
      <c r="G27" s="112">
        <v>17.64</v>
      </c>
      <c r="H27" s="113">
        <v>1.17</v>
      </c>
      <c r="I27" s="112">
        <v>14.55</v>
      </c>
      <c r="J27" s="95"/>
      <c r="K27" s="112">
        <v>0.1</v>
      </c>
      <c r="L27" s="114">
        <v>93</v>
      </c>
      <c r="M27" s="39"/>
      <c r="N27" s="3"/>
      <c r="O27" s="3"/>
    </row>
    <row r="28" spans="1:15" x14ac:dyDescent="0.35">
      <c r="A28" s="78">
        <v>8</v>
      </c>
      <c r="B28" s="115" t="s">
        <v>51</v>
      </c>
      <c r="C28" s="116">
        <v>109.16</v>
      </c>
      <c r="D28" s="45">
        <v>50.25</v>
      </c>
      <c r="E28" s="45">
        <v>4.04</v>
      </c>
      <c r="F28" s="94">
        <v>50.25</v>
      </c>
      <c r="G28" s="95">
        <v>50.25</v>
      </c>
      <c r="H28" s="113">
        <v>0</v>
      </c>
      <c r="I28" s="112">
        <v>4.04</v>
      </c>
      <c r="J28" s="95"/>
      <c r="K28" s="112"/>
      <c r="L28" s="114">
        <v>100</v>
      </c>
      <c r="M28" s="39"/>
      <c r="N28" s="3"/>
      <c r="O28" s="3"/>
    </row>
    <row r="29" spans="1:15" x14ac:dyDescent="0.35">
      <c r="A29" s="78"/>
      <c r="B29" s="96" t="s">
        <v>26</v>
      </c>
      <c r="C29" s="117"/>
      <c r="D29" s="100"/>
      <c r="E29" s="118">
        <f>SUM(E27:E28)</f>
        <v>19.760000000000002</v>
      </c>
      <c r="F29" s="100"/>
      <c r="G29" s="119"/>
      <c r="H29" s="120">
        <f>SUM(H27:H28)</f>
        <v>1.17</v>
      </c>
      <c r="I29" s="119">
        <f>SUM(I27:I28)</f>
        <v>18.59</v>
      </c>
      <c r="J29" s="121"/>
      <c r="K29" s="122"/>
      <c r="L29" s="123">
        <f>AVERAGE(L27:L28)</f>
        <v>96.5</v>
      </c>
      <c r="M29" s="108"/>
      <c r="N29" s="4"/>
      <c r="O29" s="193"/>
    </row>
    <row r="30" spans="1:15" x14ac:dyDescent="0.35">
      <c r="A30" s="78"/>
      <c r="B30" s="124" t="s">
        <v>52</v>
      </c>
      <c r="C30" s="125"/>
      <c r="D30" s="91"/>
      <c r="E30" s="91"/>
      <c r="F30" s="91"/>
      <c r="G30" s="91"/>
      <c r="H30" s="91"/>
      <c r="I30" s="91"/>
      <c r="J30" s="90"/>
      <c r="K30" s="91"/>
      <c r="L30" s="99"/>
      <c r="M30" s="100"/>
      <c r="N30" s="4"/>
      <c r="O30" s="4"/>
    </row>
    <row r="31" spans="1:15" x14ac:dyDescent="0.35">
      <c r="A31" s="78">
        <v>9</v>
      </c>
      <c r="B31" s="126" t="s">
        <v>53</v>
      </c>
      <c r="C31" s="127">
        <v>248.5</v>
      </c>
      <c r="D31" s="128">
        <v>2.75</v>
      </c>
      <c r="E31" s="45">
        <v>4.4800000000000004</v>
      </c>
      <c r="F31" s="129">
        <v>2.75</v>
      </c>
      <c r="G31" s="94"/>
      <c r="H31" s="94">
        <v>0.67200000000000004</v>
      </c>
      <c r="I31" s="94">
        <v>3.8079999999999998</v>
      </c>
      <c r="J31" s="130"/>
      <c r="K31" s="104"/>
      <c r="L31" s="75">
        <f>I31*100/E31</f>
        <v>84.999999999999986</v>
      </c>
      <c r="M31" s="104"/>
      <c r="N31" s="4"/>
      <c r="O31" s="4"/>
    </row>
    <row r="32" spans="1:15" x14ac:dyDescent="0.35">
      <c r="A32" s="78">
        <v>10</v>
      </c>
      <c r="B32" s="131" t="s">
        <v>54</v>
      </c>
      <c r="C32" s="132">
        <v>62.81</v>
      </c>
      <c r="D32" s="128">
        <v>60</v>
      </c>
      <c r="E32" s="45">
        <v>4.28</v>
      </c>
      <c r="F32" s="128">
        <v>60</v>
      </c>
      <c r="G32" s="104"/>
      <c r="H32" s="104">
        <v>0.64</v>
      </c>
      <c r="I32" s="104">
        <v>3.64</v>
      </c>
      <c r="J32" s="130"/>
      <c r="K32" s="104"/>
      <c r="L32" s="75">
        <f>I32*100/E32</f>
        <v>85.046728971962608</v>
      </c>
      <c r="M32" s="104"/>
      <c r="N32" s="4"/>
      <c r="O32" s="4"/>
    </row>
    <row r="33" spans="1:15" x14ac:dyDescent="0.35">
      <c r="A33" s="78"/>
      <c r="B33" s="96" t="s">
        <v>26</v>
      </c>
      <c r="C33" s="133"/>
      <c r="D33" s="134"/>
      <c r="E33" s="108">
        <f>SUM(E31:E32)</f>
        <v>8.7600000000000016</v>
      </c>
      <c r="F33" s="108"/>
      <c r="G33" s="108"/>
      <c r="H33" s="108">
        <f t="shared" ref="H33:I33" si="4">SUM(H31:H32)</f>
        <v>1.3120000000000001</v>
      </c>
      <c r="I33" s="108">
        <f t="shared" si="4"/>
        <v>7.4480000000000004</v>
      </c>
      <c r="J33" s="108"/>
      <c r="K33" s="108"/>
      <c r="L33" s="135">
        <f>I33*100/E33</f>
        <v>85.022831050228305</v>
      </c>
      <c r="M33" s="136"/>
      <c r="N33" s="4"/>
      <c r="O33" s="4"/>
    </row>
    <row r="34" spans="1:15" x14ac:dyDescent="0.35">
      <c r="A34" s="78"/>
      <c r="B34" s="137" t="s">
        <v>55</v>
      </c>
      <c r="C34" s="138"/>
      <c r="D34" s="139"/>
      <c r="E34" s="91"/>
      <c r="F34" s="139"/>
      <c r="G34" s="140"/>
      <c r="H34" s="140"/>
      <c r="I34" s="140"/>
      <c r="J34" s="141"/>
      <c r="K34" s="139"/>
      <c r="L34" s="142"/>
      <c r="M34" s="143"/>
      <c r="N34" s="4"/>
      <c r="O34" s="4"/>
    </row>
    <row r="35" spans="1:15" x14ac:dyDescent="0.35">
      <c r="A35" s="78">
        <v>11</v>
      </c>
      <c r="B35" s="131" t="s">
        <v>56</v>
      </c>
      <c r="C35" s="144">
        <v>19.63</v>
      </c>
      <c r="D35" s="145">
        <v>89.63</v>
      </c>
      <c r="E35" s="146">
        <v>1.1000000000000001</v>
      </c>
      <c r="F35" s="145">
        <v>89.63</v>
      </c>
      <c r="G35" s="147"/>
      <c r="H35" s="147">
        <v>0.11</v>
      </c>
      <c r="I35" s="147">
        <v>0.99</v>
      </c>
      <c r="J35" s="147"/>
      <c r="K35" s="147"/>
      <c r="L35" s="75">
        <f>I35*100/E35</f>
        <v>89.999999999999986</v>
      </c>
      <c r="M35" s="147"/>
      <c r="N35" s="4"/>
      <c r="O35" s="4"/>
    </row>
    <row r="36" spans="1:15" x14ac:dyDescent="0.35">
      <c r="A36" s="78">
        <v>12</v>
      </c>
      <c r="B36" s="131" t="s">
        <v>57</v>
      </c>
      <c r="C36" s="144">
        <v>90.09</v>
      </c>
      <c r="D36" s="145">
        <v>46</v>
      </c>
      <c r="E36" s="146">
        <v>2.75</v>
      </c>
      <c r="F36" s="145">
        <v>46</v>
      </c>
      <c r="G36" s="147"/>
      <c r="H36" s="147">
        <v>0.28000000000000003</v>
      </c>
      <c r="I36" s="147">
        <v>2.48</v>
      </c>
      <c r="J36" s="147"/>
      <c r="K36" s="147"/>
      <c r="L36" s="75">
        <f>I36*100/E36</f>
        <v>90.181818181818187</v>
      </c>
      <c r="M36" s="147"/>
      <c r="N36" s="4"/>
      <c r="O36" s="4"/>
    </row>
    <row r="37" spans="1:15" x14ac:dyDescent="0.35">
      <c r="A37" s="78"/>
      <c r="B37" s="96" t="s">
        <v>26</v>
      </c>
      <c r="C37" s="148"/>
      <c r="D37" s="149"/>
      <c r="E37" s="150">
        <f>SUM(E35:E36)</f>
        <v>3.85</v>
      </c>
      <c r="F37" s="149"/>
      <c r="G37" s="150"/>
      <c r="H37" s="108">
        <f>SUM(H35:H36)</f>
        <v>0.39</v>
      </c>
      <c r="I37" s="108">
        <f>SUM(I35:I36)</f>
        <v>3.4699999999999998</v>
      </c>
      <c r="J37" s="83"/>
      <c r="K37" s="108"/>
      <c r="L37" s="151">
        <f>I37*100/E37</f>
        <v>90.129870129870127</v>
      </c>
      <c r="M37" s="108"/>
      <c r="N37" s="4"/>
      <c r="O37" s="4"/>
    </row>
    <row r="38" spans="1:15" x14ac:dyDescent="0.35">
      <c r="A38" s="78"/>
      <c r="B38" s="124" t="s">
        <v>58</v>
      </c>
      <c r="C38" s="152"/>
      <c r="D38" s="153"/>
      <c r="E38" s="154"/>
      <c r="F38" s="153"/>
      <c r="G38" s="154"/>
      <c r="H38" s="153"/>
      <c r="I38" s="153"/>
      <c r="J38" s="155"/>
      <c r="K38" s="153"/>
      <c r="L38" s="156"/>
      <c r="M38" s="157"/>
      <c r="N38" s="4"/>
      <c r="O38" s="4"/>
    </row>
    <row r="39" spans="1:15" x14ac:dyDescent="0.35">
      <c r="A39" s="78">
        <v>13</v>
      </c>
      <c r="B39" s="101" t="s">
        <v>59</v>
      </c>
      <c r="C39" s="144">
        <v>27.12</v>
      </c>
      <c r="D39" s="93">
        <v>71.400000000000006</v>
      </c>
      <c r="E39" s="100">
        <v>1.05</v>
      </c>
      <c r="F39" s="93">
        <v>71.400000000000006</v>
      </c>
      <c r="G39" s="100">
        <v>71.400000000000006</v>
      </c>
      <c r="H39" s="100">
        <v>0</v>
      </c>
      <c r="I39" s="100"/>
      <c r="J39" s="158"/>
      <c r="K39" s="159"/>
      <c r="L39" s="75">
        <f>I39*100/E39</f>
        <v>0</v>
      </c>
      <c r="M39" s="100"/>
      <c r="N39" s="4"/>
      <c r="O39" s="4"/>
    </row>
    <row r="40" spans="1:15" x14ac:dyDescent="0.35">
      <c r="A40" s="78"/>
      <c r="B40" s="96" t="s">
        <v>26</v>
      </c>
      <c r="C40" s="79"/>
      <c r="D40" s="80"/>
      <c r="E40" s="81">
        <f>SUM(E39)</f>
        <v>1.05</v>
      </c>
      <c r="F40" s="108"/>
      <c r="G40" s="108"/>
      <c r="H40" s="108">
        <f t="shared" ref="H40:I40" si="5">SUM(H39)</f>
        <v>0</v>
      </c>
      <c r="I40" s="108">
        <f t="shared" si="5"/>
        <v>0</v>
      </c>
      <c r="J40" s="108"/>
      <c r="K40" s="108"/>
      <c r="L40" s="82">
        <f>I40*100/E40</f>
        <v>0</v>
      </c>
      <c r="M40" s="83"/>
      <c r="N40" s="4"/>
      <c r="O40" s="4"/>
    </row>
    <row r="41" spans="1:15" x14ac:dyDescent="0.35">
      <c r="A41" s="78"/>
      <c r="B41" s="160" t="s">
        <v>60</v>
      </c>
      <c r="C41" s="98"/>
      <c r="D41" s="91"/>
      <c r="E41" s="161"/>
      <c r="F41" s="91"/>
      <c r="G41" s="162"/>
      <c r="H41" s="162"/>
      <c r="I41" s="162"/>
      <c r="J41" s="161"/>
      <c r="K41" s="162"/>
      <c r="L41" s="163"/>
      <c r="M41" s="164"/>
      <c r="N41" s="4"/>
      <c r="O41" s="4"/>
    </row>
    <row r="42" spans="1:15" x14ac:dyDescent="0.35">
      <c r="A42" s="78">
        <v>14</v>
      </c>
      <c r="B42" s="165" t="s">
        <v>61</v>
      </c>
      <c r="C42" s="141">
        <v>25.15</v>
      </c>
      <c r="D42" s="100">
        <v>71.5</v>
      </c>
      <c r="E42" s="100">
        <v>1.03</v>
      </c>
      <c r="F42" s="100">
        <v>71.5</v>
      </c>
      <c r="G42" s="100">
        <v>71.5</v>
      </c>
      <c r="H42" s="100">
        <v>0</v>
      </c>
      <c r="I42" s="100">
        <v>1.03</v>
      </c>
      <c r="J42" s="166"/>
      <c r="K42" s="166"/>
      <c r="L42" s="75">
        <f>I42*100/E42</f>
        <v>100</v>
      </c>
      <c r="M42" s="146"/>
      <c r="N42" s="4"/>
      <c r="O42" s="4"/>
    </row>
    <row r="43" spans="1:15" x14ac:dyDescent="0.35">
      <c r="A43" s="78"/>
      <c r="B43" s="96" t="s">
        <v>26</v>
      </c>
      <c r="C43" s="79"/>
      <c r="D43" s="80"/>
      <c r="E43" s="81">
        <f>SUM(E42)</f>
        <v>1.03</v>
      </c>
      <c r="F43" s="108"/>
      <c r="G43" s="108"/>
      <c r="H43" s="108">
        <f t="shared" ref="H43:I43" si="6">SUM(H42)</f>
        <v>0</v>
      </c>
      <c r="I43" s="108">
        <f t="shared" si="6"/>
        <v>1.03</v>
      </c>
      <c r="J43" s="108"/>
      <c r="K43" s="108"/>
      <c r="L43" s="82">
        <f>I43*100/E43</f>
        <v>100</v>
      </c>
      <c r="M43" s="83"/>
      <c r="N43" s="4"/>
      <c r="O43" s="4"/>
    </row>
    <row r="44" spans="1:15" x14ac:dyDescent="0.35">
      <c r="A44" s="78"/>
      <c r="B44" s="160" t="s">
        <v>62</v>
      </c>
      <c r="C44" s="98"/>
      <c r="D44" s="91"/>
      <c r="E44" s="161"/>
      <c r="F44" s="91"/>
      <c r="G44" s="162"/>
      <c r="H44" s="162"/>
      <c r="I44" s="162"/>
      <c r="J44" s="161"/>
      <c r="K44" s="162"/>
      <c r="L44" s="163"/>
      <c r="M44" s="164"/>
      <c r="N44" s="4"/>
      <c r="O44" s="4"/>
    </row>
    <row r="45" spans="1:15" x14ac:dyDescent="0.35">
      <c r="A45" s="78">
        <v>15</v>
      </c>
      <c r="B45" s="165" t="s">
        <v>63</v>
      </c>
      <c r="C45" s="141">
        <v>39.659999999999997</v>
      </c>
      <c r="D45" s="100">
        <v>80</v>
      </c>
      <c r="E45" s="100">
        <v>1.96</v>
      </c>
      <c r="F45" s="100">
        <v>80</v>
      </c>
      <c r="G45" s="100">
        <v>80</v>
      </c>
      <c r="H45" s="100">
        <v>0</v>
      </c>
      <c r="I45" s="100">
        <v>1.96</v>
      </c>
      <c r="J45" s="166"/>
      <c r="K45" s="166"/>
      <c r="L45" s="75">
        <f>I45*100/E45</f>
        <v>100</v>
      </c>
      <c r="M45" s="146"/>
      <c r="N45" s="4"/>
      <c r="O45" s="4"/>
    </row>
    <row r="46" spans="1:15" x14ac:dyDescent="0.35">
      <c r="A46" s="78"/>
      <c r="B46" s="96" t="s">
        <v>26</v>
      </c>
      <c r="C46" s="79"/>
      <c r="D46" s="80"/>
      <c r="E46" s="81">
        <f>SUM(E45)</f>
        <v>1.96</v>
      </c>
      <c r="F46" s="108"/>
      <c r="G46" s="108"/>
      <c r="H46" s="108">
        <f t="shared" ref="H46:I46" si="7">SUM(H45)</f>
        <v>0</v>
      </c>
      <c r="I46" s="108">
        <f t="shared" si="7"/>
        <v>1.96</v>
      </c>
      <c r="J46" s="108"/>
      <c r="K46" s="108"/>
      <c r="L46" s="82">
        <f>I46*100/E46</f>
        <v>100</v>
      </c>
      <c r="M46" s="83"/>
      <c r="N46" s="4"/>
      <c r="O46" s="4"/>
    </row>
    <row r="47" spans="1:15" x14ac:dyDescent="0.35">
      <c r="A47" s="78"/>
      <c r="B47" s="160" t="s">
        <v>64</v>
      </c>
      <c r="C47" s="98"/>
      <c r="D47" s="91"/>
      <c r="E47" s="161"/>
      <c r="F47" s="91"/>
      <c r="G47" s="162"/>
      <c r="H47" s="162"/>
      <c r="I47" s="162"/>
      <c r="J47" s="161"/>
      <c r="K47" s="162"/>
      <c r="L47" s="163"/>
      <c r="M47" s="164"/>
      <c r="N47" s="4"/>
      <c r="O47" s="4"/>
    </row>
    <row r="48" spans="1:15" x14ac:dyDescent="0.35">
      <c r="A48" s="78">
        <v>16</v>
      </c>
      <c r="B48" s="165" t="s">
        <v>65</v>
      </c>
      <c r="C48" s="167">
        <v>84.5</v>
      </c>
      <c r="D48" s="104">
        <v>60</v>
      </c>
      <c r="E48" s="104">
        <v>1.1100000000000001</v>
      </c>
      <c r="F48" s="104">
        <v>60</v>
      </c>
      <c r="G48" s="104">
        <v>60</v>
      </c>
      <c r="H48" s="104">
        <v>0</v>
      </c>
      <c r="I48" s="104">
        <v>1.1100000000000001</v>
      </c>
      <c r="J48" s="166"/>
      <c r="K48" s="166"/>
      <c r="L48" s="110">
        <f>I48*100/E48</f>
        <v>100</v>
      </c>
      <c r="M48" s="146"/>
      <c r="N48" s="4"/>
      <c r="O48" s="4"/>
    </row>
    <row r="49" spans="1:15" x14ac:dyDescent="0.35">
      <c r="A49" s="78"/>
      <c r="B49" s="96" t="s">
        <v>26</v>
      </c>
      <c r="C49" s="79"/>
      <c r="D49" s="80"/>
      <c r="E49" s="81">
        <f>SUM(E48)</f>
        <v>1.1100000000000001</v>
      </c>
      <c r="F49" s="108"/>
      <c r="G49" s="108"/>
      <c r="H49" s="108">
        <f t="shared" ref="H49:I49" si="8">SUM(H48)</f>
        <v>0</v>
      </c>
      <c r="I49" s="108">
        <f t="shared" si="8"/>
        <v>1.1100000000000001</v>
      </c>
      <c r="J49" s="108"/>
      <c r="K49" s="108"/>
      <c r="L49" s="82">
        <f>I49*100/E49</f>
        <v>100</v>
      </c>
      <c r="M49" s="83"/>
      <c r="N49" s="4"/>
      <c r="O49" s="4"/>
    </row>
    <row r="50" spans="1:15" x14ac:dyDescent="0.35">
      <c r="A50" s="78"/>
      <c r="B50" s="160" t="s">
        <v>66</v>
      </c>
      <c r="C50" s="98"/>
      <c r="D50" s="91"/>
      <c r="E50" s="161"/>
      <c r="F50" s="91"/>
      <c r="G50" s="162"/>
      <c r="H50" s="162"/>
      <c r="I50" s="162"/>
      <c r="J50" s="161"/>
      <c r="K50" s="162"/>
      <c r="L50" s="163"/>
      <c r="M50" s="164"/>
      <c r="N50" s="4"/>
      <c r="O50" s="4"/>
    </row>
    <row r="51" spans="1:15" x14ac:dyDescent="0.35">
      <c r="A51" s="78">
        <v>17</v>
      </c>
      <c r="B51" s="165" t="s">
        <v>67</v>
      </c>
      <c r="C51" s="141">
        <v>61.1</v>
      </c>
      <c r="D51" s="100">
        <v>85</v>
      </c>
      <c r="E51" s="100">
        <v>1.47</v>
      </c>
      <c r="F51" s="100">
        <v>85</v>
      </c>
      <c r="G51" s="100"/>
      <c r="H51" s="100">
        <v>0.15</v>
      </c>
      <c r="I51" s="100">
        <v>1.32</v>
      </c>
      <c r="J51" s="166"/>
      <c r="K51" s="166"/>
      <c r="L51" s="110">
        <f>I51*100/E51</f>
        <v>89.795918367346943</v>
      </c>
      <c r="M51" s="146"/>
      <c r="N51" s="4"/>
      <c r="O51" s="4"/>
    </row>
    <row r="52" spans="1:15" x14ac:dyDescent="0.35">
      <c r="A52" s="78"/>
      <c r="B52" s="96" t="s">
        <v>26</v>
      </c>
      <c r="C52" s="79"/>
      <c r="D52" s="80"/>
      <c r="E52" s="108">
        <f>SUM(E51)</f>
        <v>1.47</v>
      </c>
      <c r="F52" s="108"/>
      <c r="G52" s="108"/>
      <c r="H52" s="108">
        <f t="shared" ref="H52:I52" si="9">SUM(H51)</f>
        <v>0.15</v>
      </c>
      <c r="I52" s="108">
        <f t="shared" si="9"/>
        <v>1.32</v>
      </c>
      <c r="J52" s="108"/>
      <c r="K52" s="108"/>
      <c r="L52" s="82">
        <f>I52*100/E52</f>
        <v>89.795918367346943</v>
      </c>
      <c r="M52" s="83"/>
      <c r="N52" s="4"/>
      <c r="O52" s="4"/>
    </row>
    <row r="53" spans="1:15" x14ac:dyDescent="0.35">
      <c r="A53" s="78"/>
      <c r="B53" s="160" t="s">
        <v>68</v>
      </c>
      <c r="C53" s="98"/>
      <c r="D53" s="91"/>
      <c r="E53" s="161"/>
      <c r="F53" s="91"/>
      <c r="G53" s="162"/>
      <c r="H53" s="162"/>
      <c r="I53" s="162"/>
      <c r="J53" s="161"/>
      <c r="K53" s="162"/>
      <c r="L53" s="163"/>
      <c r="M53" s="164"/>
      <c r="N53" s="4"/>
      <c r="O53" s="4"/>
    </row>
    <row r="54" spans="1:15" x14ac:dyDescent="0.35">
      <c r="A54" s="78">
        <v>18</v>
      </c>
      <c r="B54" s="165" t="s">
        <v>69</v>
      </c>
      <c r="C54" s="141">
        <v>48.31</v>
      </c>
      <c r="D54" s="100">
        <v>53.1</v>
      </c>
      <c r="E54" s="100">
        <v>2.06</v>
      </c>
      <c r="F54" s="100">
        <v>53.1</v>
      </c>
      <c r="G54" s="100"/>
      <c r="H54" s="100">
        <v>0.21</v>
      </c>
      <c r="I54" s="100">
        <v>1.85</v>
      </c>
      <c r="J54" s="166"/>
      <c r="K54" s="166"/>
      <c r="L54" s="110">
        <f>I54*100/E54</f>
        <v>89.805825242718441</v>
      </c>
      <c r="M54" s="146"/>
      <c r="N54" s="4"/>
      <c r="O54" s="4"/>
    </row>
    <row r="55" spans="1:15" x14ac:dyDescent="0.35">
      <c r="A55" s="78"/>
      <c r="B55" s="96" t="s">
        <v>26</v>
      </c>
      <c r="C55" s="79"/>
      <c r="D55" s="80"/>
      <c r="E55" s="108">
        <f>SUM(E54)</f>
        <v>2.06</v>
      </c>
      <c r="F55" s="108"/>
      <c r="G55" s="108"/>
      <c r="H55" s="108">
        <f t="shared" ref="H55:I55" si="10">SUM(H54)</f>
        <v>0.21</v>
      </c>
      <c r="I55" s="108">
        <f t="shared" si="10"/>
        <v>1.85</v>
      </c>
      <c r="J55" s="108"/>
      <c r="K55" s="108"/>
      <c r="L55" s="82">
        <f>I55*100/E55</f>
        <v>89.805825242718441</v>
      </c>
      <c r="M55" s="83"/>
      <c r="N55" s="4"/>
      <c r="O55" s="4"/>
    </row>
    <row r="56" spans="1:15" x14ac:dyDescent="0.35">
      <c r="A56" s="78"/>
      <c r="B56" s="160" t="s">
        <v>70</v>
      </c>
      <c r="C56" s="98"/>
      <c r="D56" s="91"/>
      <c r="E56" s="161"/>
      <c r="F56" s="91"/>
      <c r="G56" s="162"/>
      <c r="H56" s="162"/>
      <c r="I56" s="162"/>
      <c r="J56" s="161"/>
      <c r="K56" s="162"/>
      <c r="L56" s="163"/>
      <c r="M56" s="164"/>
      <c r="N56" s="4"/>
      <c r="O56" s="4"/>
    </row>
    <row r="57" spans="1:15" x14ac:dyDescent="0.35">
      <c r="A57" s="78">
        <v>19</v>
      </c>
      <c r="B57" s="165" t="s">
        <v>71</v>
      </c>
      <c r="C57" s="77">
        <v>135</v>
      </c>
      <c r="D57" s="45">
        <v>42</v>
      </c>
      <c r="E57" s="45">
        <v>8.3000000000000007</v>
      </c>
      <c r="F57" s="94">
        <v>42</v>
      </c>
      <c r="G57" s="94">
        <v>42</v>
      </c>
      <c r="H57" s="94">
        <v>0</v>
      </c>
      <c r="I57" s="94">
        <v>8.3000000000000007</v>
      </c>
      <c r="J57" s="95"/>
      <c r="K57" s="95"/>
      <c r="L57" s="168">
        <v>100</v>
      </c>
      <c r="M57" s="42"/>
      <c r="N57" s="4"/>
      <c r="O57" s="4"/>
    </row>
    <row r="58" spans="1:15" x14ac:dyDescent="0.35">
      <c r="A58" s="78"/>
      <c r="B58" s="96" t="s">
        <v>26</v>
      </c>
      <c r="C58" s="79"/>
      <c r="D58" s="80"/>
      <c r="E58" s="108">
        <f>SUM(E57)</f>
        <v>8.3000000000000007</v>
      </c>
      <c r="F58" s="108"/>
      <c r="G58" s="108"/>
      <c r="H58" s="108">
        <f t="shared" ref="H58:I58" si="11">SUM(H57)</f>
        <v>0</v>
      </c>
      <c r="I58" s="108">
        <f t="shared" si="11"/>
        <v>8.3000000000000007</v>
      </c>
      <c r="J58" s="108"/>
      <c r="K58" s="108"/>
      <c r="L58" s="82">
        <f>I58*100/E58</f>
        <v>100</v>
      </c>
      <c r="M58" s="83"/>
      <c r="N58" s="4"/>
      <c r="O58" s="4"/>
    </row>
    <row r="59" spans="1:15" x14ac:dyDescent="0.35">
      <c r="A59" s="78"/>
      <c r="B59" s="160" t="s">
        <v>72</v>
      </c>
      <c r="C59" s="98"/>
      <c r="D59" s="91"/>
      <c r="E59" s="161"/>
      <c r="F59" s="91"/>
      <c r="G59" s="162"/>
      <c r="H59" s="162"/>
      <c r="I59" s="162"/>
      <c r="J59" s="161"/>
      <c r="K59" s="162"/>
      <c r="L59" s="163"/>
      <c r="M59" s="164"/>
      <c r="N59" s="4"/>
      <c r="O59" s="4"/>
    </row>
    <row r="60" spans="1:15" x14ac:dyDescent="0.35">
      <c r="A60" s="78">
        <v>20</v>
      </c>
      <c r="B60" s="165" t="s">
        <v>73</v>
      </c>
      <c r="C60" s="167">
        <v>109.65</v>
      </c>
      <c r="D60" s="104">
        <v>63.1</v>
      </c>
      <c r="E60" s="104">
        <v>4.08</v>
      </c>
      <c r="F60" s="104">
        <v>63.1</v>
      </c>
      <c r="G60" s="104"/>
      <c r="H60" s="104">
        <v>0.2</v>
      </c>
      <c r="I60" s="104">
        <v>3.88</v>
      </c>
      <c r="J60" s="166"/>
      <c r="K60" s="166"/>
      <c r="L60" s="110">
        <f>I60*100/E60</f>
        <v>95.098039215686271</v>
      </c>
      <c r="M60" s="146"/>
      <c r="N60" s="4"/>
      <c r="O60" s="4"/>
    </row>
    <row r="61" spans="1:15" x14ac:dyDescent="0.35">
      <c r="A61" s="78"/>
      <c r="B61" s="96" t="s">
        <v>26</v>
      </c>
      <c r="C61" s="79"/>
      <c r="D61" s="80"/>
      <c r="E61" s="108">
        <f>SUM(E60)</f>
        <v>4.08</v>
      </c>
      <c r="F61" s="108"/>
      <c r="G61" s="108"/>
      <c r="H61" s="108">
        <f t="shared" ref="H61:I61" si="12">SUM(H60)</f>
        <v>0.2</v>
      </c>
      <c r="I61" s="108">
        <f t="shared" si="12"/>
        <v>3.88</v>
      </c>
      <c r="J61" s="108"/>
      <c r="K61" s="108"/>
      <c r="L61" s="82">
        <f>I61*100/E61</f>
        <v>95.098039215686271</v>
      </c>
      <c r="M61" s="83"/>
      <c r="N61" s="4"/>
      <c r="O61" s="193"/>
    </row>
    <row r="62" spans="1:15" x14ac:dyDescent="0.35">
      <c r="A62" s="78"/>
      <c r="B62" s="180" t="s">
        <v>76</v>
      </c>
      <c r="C62" s="98"/>
      <c r="D62" s="91"/>
      <c r="E62" s="161"/>
      <c r="F62" s="91"/>
      <c r="G62" s="162"/>
      <c r="H62" s="162"/>
      <c r="I62" s="162"/>
      <c r="J62" s="161"/>
      <c r="K62" s="162"/>
      <c r="L62" s="163"/>
      <c r="M62" s="164"/>
      <c r="N62" s="4"/>
      <c r="O62" s="4"/>
    </row>
    <row r="63" spans="1:15" x14ac:dyDescent="0.35">
      <c r="A63" s="78">
        <v>21</v>
      </c>
      <c r="B63" s="165" t="s">
        <v>30</v>
      </c>
      <c r="C63" s="46">
        <v>29.54</v>
      </c>
      <c r="D63" s="40">
        <v>60.8</v>
      </c>
      <c r="E63" s="40">
        <v>1</v>
      </c>
      <c r="F63" s="40">
        <v>60.8</v>
      </c>
      <c r="G63" s="40">
        <v>58.2</v>
      </c>
      <c r="H63" s="40">
        <v>0.98</v>
      </c>
      <c r="I63" s="40">
        <v>0.12</v>
      </c>
      <c r="J63" s="40"/>
      <c r="K63" s="40"/>
      <c r="L63" s="75">
        <f>I63/E63*100</f>
        <v>12</v>
      </c>
      <c r="M63" s="42"/>
      <c r="N63" s="4"/>
      <c r="O63" s="4"/>
    </row>
    <row r="64" spans="1:15" x14ac:dyDescent="0.35">
      <c r="A64" s="78"/>
      <c r="B64" s="96" t="s">
        <v>26</v>
      </c>
      <c r="C64" s="79"/>
      <c r="D64" s="80"/>
      <c r="E64" s="108">
        <f>SUM(E63)</f>
        <v>1</v>
      </c>
      <c r="F64" s="108"/>
      <c r="G64" s="108"/>
      <c r="H64" s="108">
        <f t="shared" ref="H64:I64" si="13">SUM(H63)</f>
        <v>0.98</v>
      </c>
      <c r="I64" s="108">
        <f t="shared" si="13"/>
        <v>0.12</v>
      </c>
      <c r="J64" s="108"/>
      <c r="K64" s="108"/>
      <c r="L64" s="82">
        <f>I64*100/E64</f>
        <v>12</v>
      </c>
      <c r="M64" s="96"/>
      <c r="N64" s="4"/>
      <c r="O64" s="4"/>
    </row>
    <row r="65" spans="1:16" x14ac:dyDescent="0.35">
      <c r="A65" s="78"/>
      <c r="B65" s="180" t="s">
        <v>77</v>
      </c>
      <c r="C65" s="98"/>
      <c r="D65" s="91"/>
      <c r="E65" s="161"/>
      <c r="F65" s="91"/>
      <c r="G65" s="162"/>
      <c r="H65" s="162"/>
      <c r="I65" s="162"/>
      <c r="J65" s="161"/>
      <c r="K65" s="162"/>
      <c r="L65" s="163"/>
      <c r="M65" s="164"/>
      <c r="N65" s="4"/>
      <c r="O65" s="4"/>
    </row>
    <row r="66" spans="1:16" x14ac:dyDescent="0.35">
      <c r="A66" s="78">
        <v>22</v>
      </c>
      <c r="B66" s="165" t="s">
        <v>28</v>
      </c>
      <c r="C66" s="77">
        <v>39.1</v>
      </c>
      <c r="D66" s="45">
        <v>24.5</v>
      </c>
      <c r="E66" s="45">
        <v>1.1100000000000001</v>
      </c>
      <c r="F66" s="40">
        <v>24.5</v>
      </c>
      <c r="G66" s="40">
        <v>24</v>
      </c>
      <c r="H66" s="40">
        <v>0.15</v>
      </c>
      <c r="I66" s="40">
        <v>0.96</v>
      </c>
      <c r="J66" s="40"/>
      <c r="K66" s="45"/>
      <c r="L66" s="75">
        <f t="shared" ref="L66" si="14">I66/E66*100</f>
        <v>86.486486486486484</v>
      </c>
      <c r="M66" s="42"/>
      <c r="N66" s="4"/>
      <c r="O66" s="4"/>
    </row>
    <row r="67" spans="1:16" x14ac:dyDescent="0.35">
      <c r="A67" s="78"/>
      <c r="B67" s="96" t="s">
        <v>26</v>
      </c>
      <c r="C67" s="79"/>
      <c r="D67" s="80"/>
      <c r="E67" s="108">
        <f>SUM(E66)</f>
        <v>1.1100000000000001</v>
      </c>
      <c r="F67" s="108"/>
      <c r="G67" s="108"/>
      <c r="H67" s="108">
        <f t="shared" ref="H67:I67" si="15">SUM(H66)</f>
        <v>0.15</v>
      </c>
      <c r="I67" s="108">
        <f t="shared" si="15"/>
        <v>0.96</v>
      </c>
      <c r="J67" s="108"/>
      <c r="K67" s="108"/>
      <c r="L67" s="82">
        <f>I67*100/E67</f>
        <v>86.486486486486484</v>
      </c>
      <c r="M67" s="164"/>
      <c r="N67" s="4"/>
      <c r="O67" s="4"/>
    </row>
    <row r="68" spans="1:16" x14ac:dyDescent="0.35">
      <c r="A68" s="78"/>
      <c r="B68" s="180" t="s">
        <v>78</v>
      </c>
      <c r="C68" s="98"/>
      <c r="D68" s="91"/>
      <c r="E68" s="161"/>
      <c r="F68" s="91"/>
      <c r="G68" s="162"/>
      <c r="H68" s="162"/>
      <c r="I68" s="162"/>
      <c r="J68" s="161"/>
      <c r="K68" s="162"/>
      <c r="L68" s="163"/>
      <c r="M68" s="164"/>
      <c r="N68" s="4"/>
      <c r="O68" s="4"/>
      <c r="P68" s="2"/>
    </row>
    <row r="69" spans="1:16" x14ac:dyDescent="0.35">
      <c r="A69" s="78">
        <v>23</v>
      </c>
      <c r="B69" s="169" t="s">
        <v>29</v>
      </c>
      <c r="C69" s="46">
        <v>39.4</v>
      </c>
      <c r="D69" s="40">
        <v>81.5</v>
      </c>
      <c r="E69" s="40">
        <v>1.19</v>
      </c>
      <c r="F69" s="40">
        <v>81.5</v>
      </c>
      <c r="G69" s="40">
        <v>81</v>
      </c>
      <c r="H69" s="40">
        <v>0.18</v>
      </c>
      <c r="I69" s="40">
        <v>1.014</v>
      </c>
      <c r="J69" s="40"/>
      <c r="K69" s="40"/>
      <c r="L69" s="75">
        <f t="shared" ref="L69" si="16">I69/E69*100</f>
        <v>85.210084033613455</v>
      </c>
      <c r="M69" s="42"/>
      <c r="N69" s="4"/>
      <c r="O69" s="4"/>
    </row>
    <row r="70" spans="1:16" x14ac:dyDescent="0.35">
      <c r="A70" s="78"/>
      <c r="B70" s="180" t="s">
        <v>26</v>
      </c>
      <c r="C70" s="79"/>
      <c r="D70" s="80"/>
      <c r="E70" s="108">
        <f>SUM(E69)</f>
        <v>1.19</v>
      </c>
      <c r="F70" s="108"/>
      <c r="G70" s="108"/>
      <c r="H70" s="108">
        <f t="shared" ref="H70:I70" si="17">SUM(H69)</f>
        <v>0.18</v>
      </c>
      <c r="I70" s="108">
        <f t="shared" si="17"/>
        <v>1.014</v>
      </c>
      <c r="J70" s="108"/>
      <c r="K70" s="108"/>
      <c r="L70" s="82">
        <f>I70*100/E70</f>
        <v>85.210084033613455</v>
      </c>
      <c r="M70" s="164"/>
      <c r="N70" s="4"/>
      <c r="O70" s="4"/>
    </row>
    <row r="71" spans="1:16" x14ac:dyDescent="0.35">
      <c r="A71" s="5"/>
      <c r="B71" s="13" t="s">
        <v>80</v>
      </c>
      <c r="C71" s="170"/>
      <c r="D71" s="171"/>
      <c r="E71" s="16">
        <f>SUM(E15,E18,E21,E25,E29,E33,E37,E40,E43,E46,E49,E52,E55,E58,E61,E64,E67,E70)</f>
        <v>180.31000000000006</v>
      </c>
      <c r="F71" s="16"/>
      <c r="G71" s="16"/>
      <c r="H71" s="16">
        <f t="shared" ref="H71:I71" si="18">SUM(H15,H18,H21,H25,H29,H33,H37,H40,H43,H46,H49,H52,H55,H58,H61,H64,H67,H70)</f>
        <v>16.119000000000003</v>
      </c>
      <c r="I71" s="16">
        <f t="shared" si="18"/>
        <v>163.25500000000005</v>
      </c>
      <c r="J71" s="16"/>
      <c r="K71" s="16"/>
      <c r="L71" s="18">
        <f>I71*100/E71</f>
        <v>90.541290000554596</v>
      </c>
      <c r="M71" s="171"/>
      <c r="N71" s="4"/>
      <c r="O71" s="4"/>
    </row>
    <row r="72" spans="1:16" x14ac:dyDescent="0.35">
      <c r="A72" s="195" t="s">
        <v>39</v>
      </c>
      <c r="B72" s="196"/>
      <c r="C72" s="196"/>
      <c r="D72" s="196"/>
      <c r="E72" s="196"/>
      <c r="F72" s="196"/>
      <c r="G72" s="196"/>
      <c r="H72" s="196"/>
      <c r="I72" s="196"/>
      <c r="J72" s="196"/>
      <c r="K72" s="196"/>
      <c r="L72" s="196"/>
      <c r="M72" s="197"/>
      <c r="N72" s="4"/>
      <c r="O72" s="4"/>
    </row>
    <row r="73" spans="1:16" x14ac:dyDescent="0.35">
      <c r="A73" s="39">
        <v>1</v>
      </c>
      <c r="B73" s="48" t="s">
        <v>43</v>
      </c>
      <c r="C73" s="43">
        <v>41.05</v>
      </c>
      <c r="D73" s="44">
        <v>93.5</v>
      </c>
      <c r="E73" s="45">
        <v>1.68</v>
      </c>
      <c r="F73" s="45">
        <v>93.5</v>
      </c>
      <c r="G73" s="45">
        <v>93.3</v>
      </c>
      <c r="H73" s="40">
        <v>0.08</v>
      </c>
      <c r="I73" s="45">
        <v>1.603</v>
      </c>
      <c r="J73" s="40"/>
      <c r="K73" s="45"/>
      <c r="L73" s="75">
        <f>I73/E73*100</f>
        <v>95.416666666666671</v>
      </c>
      <c r="M73" s="45"/>
      <c r="N73" s="4"/>
      <c r="O73" s="4"/>
    </row>
    <row r="74" spans="1:16" x14ac:dyDescent="0.35">
      <c r="A74" s="5"/>
      <c r="B74" s="13" t="s">
        <v>80</v>
      </c>
      <c r="C74" s="172"/>
      <c r="D74" s="173"/>
      <c r="E74" s="174">
        <f>SUM(E73:E73)</f>
        <v>1.68</v>
      </c>
      <c r="F74" s="174"/>
      <c r="G74" s="174"/>
      <c r="H74" s="174">
        <f>SUM(H73:H73)</f>
        <v>0.08</v>
      </c>
      <c r="I74" s="174">
        <f>SUM(I73:I73)</f>
        <v>1.603</v>
      </c>
      <c r="J74" s="175"/>
      <c r="K74" s="174"/>
      <c r="L74" s="176">
        <f t="shared" ref="L74" si="19">I74*100/E74</f>
        <v>95.416666666666671</v>
      </c>
      <c r="M74" s="173"/>
      <c r="N74" s="4"/>
      <c r="O74" s="4"/>
    </row>
    <row r="75" spans="1:16" x14ac:dyDescent="0.35">
      <c r="A75" s="195" t="s">
        <v>81</v>
      </c>
      <c r="B75" s="196"/>
      <c r="C75" s="196"/>
      <c r="D75" s="196"/>
      <c r="E75" s="196"/>
      <c r="F75" s="196"/>
      <c r="G75" s="196"/>
      <c r="H75" s="196"/>
      <c r="I75" s="196"/>
      <c r="J75" s="196"/>
      <c r="K75" s="196"/>
      <c r="L75" s="196"/>
      <c r="M75" s="197"/>
      <c r="N75" s="4"/>
      <c r="O75" s="4"/>
    </row>
    <row r="76" spans="1:16" x14ac:dyDescent="0.35">
      <c r="A76" s="49"/>
      <c r="B76" s="50" t="s">
        <v>82</v>
      </c>
      <c r="C76" s="51"/>
      <c r="D76" s="52"/>
      <c r="E76" s="52"/>
      <c r="F76" s="52"/>
      <c r="G76" s="52"/>
      <c r="H76" s="52"/>
      <c r="I76" s="52"/>
      <c r="J76" s="1"/>
      <c r="K76" s="198"/>
      <c r="L76" s="198"/>
      <c r="M76" s="199"/>
      <c r="N76" s="4"/>
      <c r="O76" s="4"/>
    </row>
    <row r="77" spans="1:16" x14ac:dyDescent="0.35">
      <c r="A77" s="39">
        <v>1</v>
      </c>
      <c r="B77" s="48" t="s">
        <v>83</v>
      </c>
      <c r="C77" s="43">
        <v>225</v>
      </c>
      <c r="D77" s="44">
        <v>87.5</v>
      </c>
      <c r="E77" s="45">
        <v>10.8</v>
      </c>
      <c r="F77" s="45">
        <v>87.5</v>
      </c>
      <c r="G77" s="45">
        <v>75.900000000000006</v>
      </c>
      <c r="H77" s="45">
        <v>10.461</v>
      </c>
      <c r="I77" s="45">
        <v>0.33900000000000002</v>
      </c>
      <c r="J77" s="40"/>
      <c r="K77" s="45"/>
      <c r="L77" s="73">
        <v>3</v>
      </c>
      <c r="M77" s="45"/>
      <c r="N77" s="4"/>
      <c r="O77" s="4"/>
    </row>
    <row r="78" spans="1:16" x14ac:dyDescent="0.35">
      <c r="A78" s="39">
        <v>2</v>
      </c>
      <c r="B78" s="48" t="s">
        <v>84</v>
      </c>
      <c r="C78" s="43">
        <v>228</v>
      </c>
      <c r="D78" s="53">
        <v>51</v>
      </c>
      <c r="E78" s="45">
        <v>13.88</v>
      </c>
      <c r="F78" s="45">
        <v>51</v>
      </c>
      <c r="G78" s="45">
        <v>41.6</v>
      </c>
      <c r="H78" s="45">
        <v>11.882</v>
      </c>
      <c r="I78" s="45">
        <v>1.998</v>
      </c>
      <c r="J78" s="40"/>
      <c r="K78" s="40"/>
      <c r="L78" s="73">
        <v>14</v>
      </c>
      <c r="M78" s="45"/>
      <c r="N78" s="4"/>
      <c r="O78" s="4"/>
    </row>
    <row r="79" spans="1:16" x14ac:dyDescent="0.35">
      <c r="A79" s="39">
        <v>3</v>
      </c>
      <c r="B79" s="48" t="s">
        <v>85</v>
      </c>
      <c r="C79" s="43">
        <v>47.8</v>
      </c>
      <c r="D79" s="45">
        <v>23</v>
      </c>
      <c r="E79" s="45">
        <v>1.47</v>
      </c>
      <c r="F79" s="45">
        <v>23</v>
      </c>
      <c r="G79" s="45">
        <v>22.2</v>
      </c>
      <c r="H79" s="45">
        <v>0.34899999999999998</v>
      </c>
      <c r="I79" s="45">
        <v>1.121</v>
      </c>
      <c r="J79" s="40"/>
      <c r="K79" s="40"/>
      <c r="L79" s="73">
        <v>76</v>
      </c>
      <c r="M79" s="45"/>
      <c r="N79" s="4"/>
      <c r="O79" s="4"/>
    </row>
    <row r="80" spans="1:16" x14ac:dyDescent="0.35">
      <c r="A80" s="39"/>
      <c r="B80" s="41" t="s">
        <v>26</v>
      </c>
      <c r="C80" s="54"/>
      <c r="D80" s="55"/>
      <c r="E80" s="56">
        <f>SUM(E77:E79)</f>
        <v>26.15</v>
      </c>
      <c r="F80" s="55"/>
      <c r="G80" s="55"/>
      <c r="H80" s="57">
        <f>SUM(H77:H79)</f>
        <v>22.692</v>
      </c>
      <c r="I80" s="56">
        <f>SUM(I77:I79)</f>
        <v>3.4580000000000002</v>
      </c>
      <c r="J80" s="54"/>
      <c r="K80" s="55"/>
      <c r="L80" s="58">
        <v>32</v>
      </c>
      <c r="M80" s="55"/>
      <c r="N80" s="4"/>
      <c r="O80" s="4"/>
    </row>
    <row r="81" spans="1:15" x14ac:dyDescent="0.35">
      <c r="A81" s="39"/>
      <c r="B81" s="178" t="s">
        <v>32</v>
      </c>
      <c r="C81" s="59"/>
      <c r="D81" s="60"/>
      <c r="E81" s="60"/>
      <c r="F81" s="60"/>
      <c r="G81" s="198"/>
      <c r="H81" s="198"/>
      <c r="I81" s="198"/>
      <c r="J81" s="198"/>
      <c r="K81" s="198"/>
      <c r="L81" s="198"/>
      <c r="M81" s="199"/>
      <c r="N81" s="194"/>
      <c r="O81" s="4"/>
    </row>
    <row r="82" spans="1:15" x14ac:dyDescent="0.35">
      <c r="A82" s="61">
        <v>1</v>
      </c>
      <c r="B82" s="62" t="s">
        <v>33</v>
      </c>
      <c r="C82" s="63">
        <v>152</v>
      </c>
      <c r="D82" s="47">
        <v>14.65</v>
      </c>
      <c r="E82" s="45">
        <v>2.6</v>
      </c>
      <c r="F82" s="45">
        <v>14.55</v>
      </c>
      <c r="G82" s="45">
        <v>13.42</v>
      </c>
      <c r="H82" s="45">
        <v>1.1000000000000001</v>
      </c>
      <c r="I82" s="45">
        <v>1.07</v>
      </c>
      <c r="J82" s="45"/>
      <c r="K82" s="45"/>
      <c r="L82" s="73">
        <f>I82*100/E82</f>
        <v>41.153846153846153</v>
      </c>
      <c r="M82" s="45"/>
      <c r="N82" s="4"/>
      <c r="O82" s="4"/>
    </row>
    <row r="83" spans="1:15" x14ac:dyDescent="0.35">
      <c r="A83" s="61">
        <v>2</v>
      </c>
      <c r="B83" s="62" t="s">
        <v>34</v>
      </c>
      <c r="C83" s="64">
        <v>81.3</v>
      </c>
      <c r="D83" s="45">
        <v>13.5</v>
      </c>
      <c r="E83" s="45">
        <v>2.5150000000000001</v>
      </c>
      <c r="F83" s="45">
        <v>12.99</v>
      </c>
      <c r="G83" s="45">
        <v>12.84</v>
      </c>
      <c r="H83" s="45">
        <v>0.52300000000000002</v>
      </c>
      <c r="I83" s="45">
        <v>1.9970000000000001</v>
      </c>
      <c r="J83" s="45"/>
      <c r="K83" s="45"/>
      <c r="L83" s="73">
        <f t="shared" ref="L83" si="20">I83*100/E83</f>
        <v>79.40357852882704</v>
      </c>
      <c r="M83" s="45"/>
      <c r="N83" s="4"/>
      <c r="O83" s="4"/>
    </row>
    <row r="84" spans="1:15" x14ac:dyDescent="0.35">
      <c r="A84" s="61">
        <v>3</v>
      </c>
      <c r="B84" s="62" t="s">
        <v>35</v>
      </c>
      <c r="C84" s="64">
        <v>312</v>
      </c>
      <c r="D84" s="45">
        <v>4</v>
      </c>
      <c r="E84" s="45">
        <v>4.88</v>
      </c>
      <c r="F84" s="45">
        <v>4</v>
      </c>
      <c r="G84" s="45">
        <v>2.2200000000000002</v>
      </c>
      <c r="H84" s="45">
        <v>2.96</v>
      </c>
      <c r="I84" s="45">
        <v>1.92</v>
      </c>
      <c r="J84" s="45"/>
      <c r="K84" s="45"/>
      <c r="L84" s="73">
        <v>39</v>
      </c>
      <c r="M84" s="45"/>
      <c r="N84" s="4"/>
      <c r="O84" s="4"/>
    </row>
    <row r="85" spans="1:15" x14ac:dyDescent="0.35">
      <c r="A85" s="61">
        <v>4</v>
      </c>
      <c r="B85" s="62" t="s">
        <v>36</v>
      </c>
      <c r="C85" s="64">
        <v>256.33999999999997</v>
      </c>
      <c r="D85" s="45">
        <v>2.4</v>
      </c>
      <c r="E85" s="45">
        <v>3.94</v>
      </c>
      <c r="F85" s="45">
        <v>2.4</v>
      </c>
      <c r="G85" s="45">
        <v>0</v>
      </c>
      <c r="H85" s="45">
        <f t="shared" ref="H85" si="21">E85-I85</f>
        <v>3.94</v>
      </c>
      <c r="I85" s="45">
        <v>0</v>
      </c>
      <c r="J85" s="45"/>
      <c r="K85" s="45"/>
      <c r="L85" s="73">
        <f>I85*R21165/E85</f>
        <v>0</v>
      </c>
      <c r="M85" s="45"/>
      <c r="N85" s="4"/>
      <c r="O85" s="4"/>
    </row>
    <row r="86" spans="1:15" x14ac:dyDescent="0.35">
      <c r="A86" s="61"/>
      <c r="B86" s="65" t="s">
        <v>26</v>
      </c>
      <c r="C86" s="66"/>
      <c r="D86" s="67"/>
      <c r="E86" s="57">
        <f>SUM(E82:E85)</f>
        <v>13.935</v>
      </c>
      <c r="F86" s="67"/>
      <c r="G86" s="67"/>
      <c r="H86" s="57">
        <f>SUM(H82:H85)</f>
        <v>8.5229999999999997</v>
      </c>
      <c r="I86" s="57">
        <f>SUM(I82:I85)</f>
        <v>4.9870000000000001</v>
      </c>
      <c r="J86" s="68"/>
      <c r="K86" s="68"/>
      <c r="L86" s="58">
        <f>I86*100/E86</f>
        <v>35.787585217079297</v>
      </c>
      <c r="M86" s="68"/>
      <c r="N86" s="4"/>
      <c r="O86" s="4"/>
    </row>
    <row r="87" spans="1:15" x14ac:dyDescent="0.35">
      <c r="A87" s="39"/>
      <c r="B87" s="38" t="s">
        <v>86</v>
      </c>
      <c r="C87" s="59"/>
      <c r="D87" s="69"/>
      <c r="E87" s="69"/>
      <c r="F87" s="69"/>
      <c r="G87" s="198"/>
      <c r="H87" s="198"/>
      <c r="I87" s="198"/>
      <c r="J87" s="198"/>
      <c r="K87" s="198"/>
      <c r="L87" s="198"/>
      <c r="M87" s="199"/>
      <c r="N87" s="4"/>
      <c r="O87" s="4"/>
    </row>
    <row r="88" spans="1:15" x14ac:dyDescent="0.35">
      <c r="A88" s="39">
        <v>1</v>
      </c>
      <c r="B88" s="70" t="s">
        <v>37</v>
      </c>
      <c r="C88" s="46">
        <v>151.5</v>
      </c>
      <c r="D88" s="47">
        <v>8.65</v>
      </c>
      <c r="E88" s="47">
        <v>7.94</v>
      </c>
      <c r="F88" s="40">
        <v>8.65</v>
      </c>
      <c r="G88" s="47">
        <v>6.12</v>
      </c>
      <c r="H88" s="45">
        <v>3.431</v>
      </c>
      <c r="I88" s="40">
        <v>4.5090000000000003</v>
      </c>
      <c r="J88" s="40"/>
      <c r="K88" s="40"/>
      <c r="L88" s="74">
        <f>I88*100/E88</f>
        <v>56.788413098236781</v>
      </c>
      <c r="M88" s="42"/>
      <c r="N88" s="4"/>
      <c r="O88" s="4"/>
    </row>
    <row r="89" spans="1:15" x14ac:dyDescent="0.35">
      <c r="A89" s="39"/>
      <c r="B89" s="41" t="s">
        <v>26</v>
      </c>
      <c r="C89" s="71"/>
      <c r="D89" s="57"/>
      <c r="E89" s="57">
        <f>SUM(E88)</f>
        <v>7.94</v>
      </c>
      <c r="F89" s="57"/>
      <c r="G89" s="57"/>
      <c r="H89" s="57">
        <f>SUM(H88)</f>
        <v>3.431</v>
      </c>
      <c r="I89" s="57">
        <f>SUM(I88)</f>
        <v>4.5090000000000003</v>
      </c>
      <c r="J89" s="72"/>
      <c r="K89" s="57"/>
      <c r="L89" s="58">
        <f>I89*100/E89</f>
        <v>56.788413098236781</v>
      </c>
      <c r="M89" s="57"/>
      <c r="N89" s="4"/>
      <c r="O89" s="4"/>
    </row>
    <row r="90" spans="1:15" x14ac:dyDescent="0.35">
      <c r="A90" s="5"/>
      <c r="B90" s="13" t="s">
        <v>80</v>
      </c>
      <c r="C90" s="14"/>
      <c r="D90" s="15"/>
      <c r="E90" s="16">
        <f>SUM(E80,E86,E89)</f>
        <v>48.024999999999999</v>
      </c>
      <c r="F90" s="16"/>
      <c r="G90" s="16"/>
      <c r="H90" s="16">
        <f>SUM(H80,H86,H89)</f>
        <v>34.646000000000001</v>
      </c>
      <c r="I90" s="16">
        <f>SUM(I80,I86,I89)</f>
        <v>12.954000000000001</v>
      </c>
      <c r="J90" s="17"/>
      <c r="K90" s="16"/>
      <c r="L90" s="18">
        <f>I90*100/E90</f>
        <v>26.973451327433629</v>
      </c>
      <c r="M90" s="16"/>
      <c r="N90" s="4"/>
      <c r="O90" s="4"/>
    </row>
    <row r="91" spans="1:15" x14ac:dyDescent="0.35">
      <c r="A91" s="6"/>
      <c r="B91" s="7" t="s">
        <v>79</v>
      </c>
      <c r="C91" s="8"/>
      <c r="D91" s="10"/>
      <c r="E91" s="11">
        <f>SUM(E71,E74,E90)</f>
        <v>230.01500000000007</v>
      </c>
      <c r="F91" s="11"/>
      <c r="G91" s="11"/>
      <c r="H91" s="11">
        <f>SUM(H71,H74,H90)</f>
        <v>50.844999999999999</v>
      </c>
      <c r="I91" s="11">
        <f>SUM(I71,I74,I90)</f>
        <v>177.81200000000007</v>
      </c>
      <c r="J91" s="11"/>
      <c r="K91" s="11"/>
      <c r="L91" s="12">
        <f>I91*100/E91</f>
        <v>77.304523618024916</v>
      </c>
      <c r="M91" s="9"/>
      <c r="N91" s="4"/>
      <c r="O91" s="4"/>
    </row>
    <row r="92" spans="1:15" x14ac:dyDescent="0.3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</row>
    <row r="93" spans="1:15" x14ac:dyDescent="0.3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</row>
  </sheetData>
  <mergeCells count="12">
    <mergeCell ref="A72:M72"/>
    <mergeCell ref="G81:M81"/>
    <mergeCell ref="G87:M87"/>
    <mergeCell ref="A11:M11"/>
    <mergeCell ref="B1:M1"/>
    <mergeCell ref="B2:M2"/>
    <mergeCell ref="B3:M3"/>
    <mergeCell ref="C5:E5"/>
    <mergeCell ref="F5:K5"/>
    <mergeCell ref="M5:M9"/>
    <mergeCell ref="A75:M75"/>
    <mergeCell ref="K76:M76"/>
  </mergeCells>
  <pageMargins left="0.11811023622047245" right="0" top="0.74803149606299213" bottom="0.15748031496062992" header="0.31496062992125984" footer="0.31496062992125984"/>
  <pageSetup paperSize="9" scale="98" orientation="portrait" verticalDpi="300" r:id="rId1"/>
  <ignoredErrors>
    <ignoredError sqref="L13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2021-04-20T10:04:45Z</cp:lastPrinted>
  <dcterms:created xsi:type="dcterms:W3CDTF">2018-12-04T11:50:50Z</dcterms:created>
  <dcterms:modified xsi:type="dcterms:W3CDTF">2023-12-05T12:22:30Z</dcterms:modified>
</cp:coreProperties>
</file>