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<sst xmlns="http://schemas.openxmlformats.org/spreadsheetml/2006/main" count="116" uniqueCount="88">
  <si>
    <t xml:space="preserve">ВОДОГОСПОДАРСЬКА       ОБСТАНОВКА       НА       ВОДОСХОВИЩАХ </t>
  </si>
  <si>
    <t xml:space="preserve">У МЕЖАХ МИКОЛАЇВСЬКОЇ ОБЛАСТІ</t>
  </si>
  <si>
    <t xml:space="preserve">станом на 24.05.2022 р.</t>
  </si>
  <si>
    <t xml:space="preserve"> </t>
  </si>
  <si>
    <t xml:space="preserve">Проектні дані</t>
  </si>
  <si>
    <t xml:space="preserve">Фактичні дані         </t>
  </si>
  <si>
    <t xml:space="preserve">%</t>
  </si>
  <si>
    <t xml:space="preserve">Розрахункові екологічні витрати, м³/с</t>
  </si>
  <si>
    <t xml:space="preserve">Площа </t>
  </si>
  <si>
    <t xml:space="preserve">НПР, </t>
  </si>
  <si>
    <t xml:space="preserve">Повний </t>
  </si>
  <si>
    <t xml:space="preserve">Встанов-</t>
  </si>
  <si>
    <t xml:space="preserve">Факт.</t>
  </si>
  <si>
    <t xml:space="preserve">Вільна</t>
  </si>
  <si>
    <t xml:space="preserve">Об'єм</t>
  </si>
  <si>
    <t xml:space="preserve">При-</t>
  </si>
  <si>
    <t xml:space="preserve">Скид,</t>
  </si>
  <si>
    <t xml:space="preserve">напов-</t>
  </si>
  <si>
    <t xml:space="preserve">Водосховища</t>
  </si>
  <si>
    <t xml:space="preserve">об'єм,</t>
  </si>
  <si>
    <t xml:space="preserve">лений</t>
  </si>
  <si>
    <t xml:space="preserve">рівень,</t>
  </si>
  <si>
    <t xml:space="preserve">ємкість,</t>
  </si>
  <si>
    <t xml:space="preserve">плив</t>
  </si>
  <si>
    <t xml:space="preserve">нення</t>
  </si>
  <si>
    <t xml:space="preserve">     га</t>
  </si>
  <si>
    <t xml:space="preserve">м</t>
  </si>
  <si>
    <t xml:space="preserve">млн.м³</t>
  </si>
  <si>
    <t xml:space="preserve">м³/с</t>
  </si>
  <si>
    <t xml:space="preserve">Басейн р.Південний Буг</t>
  </si>
  <si>
    <t xml:space="preserve">р. Південний Буг</t>
  </si>
  <si>
    <t xml:space="preserve">Олександрівське</t>
  </si>
  <si>
    <t xml:space="preserve">Первомайське</t>
  </si>
  <si>
    <t xml:space="preserve">разом</t>
  </si>
  <si>
    <t xml:space="preserve">р. Інгул</t>
  </si>
  <si>
    <t xml:space="preserve">Софіївське</t>
  </si>
  <si>
    <t xml:space="preserve">р. Мертвовод</t>
  </si>
  <si>
    <t xml:space="preserve">Таборівське</t>
  </si>
  <si>
    <t xml:space="preserve">р. Велика Корабельна</t>
  </si>
  <si>
    <t xml:space="preserve">Рябоконівське</t>
  </si>
  <si>
    <t xml:space="preserve">Благодатнівське</t>
  </si>
  <si>
    <t xml:space="preserve">р. Гнилий Єланець</t>
  </si>
  <si>
    <t xml:space="preserve">Щербанівське</t>
  </si>
  <si>
    <t xml:space="preserve">Єланецьке</t>
  </si>
  <si>
    <t xml:space="preserve">р. Чертала</t>
  </si>
  <si>
    <t xml:space="preserve">Прибужанівське</t>
  </si>
  <si>
    <t xml:space="preserve">Майорівське</t>
  </si>
  <si>
    <t xml:space="preserve">р. Бакшала</t>
  </si>
  <si>
    <t xml:space="preserve">Адамівське</t>
  </si>
  <si>
    <t xml:space="preserve">Кузнєцовське</t>
  </si>
  <si>
    <t xml:space="preserve">р. Сольона</t>
  </si>
  <si>
    <t xml:space="preserve">Нікольське</t>
  </si>
  <si>
    <t xml:space="preserve">р. Нікольська</t>
  </si>
  <si>
    <t xml:space="preserve">Нікольське ІІ</t>
  </si>
  <si>
    <t xml:space="preserve">р. Кам'яно-Костувата</t>
  </si>
  <si>
    <t xml:space="preserve">Мостівське</t>
  </si>
  <si>
    <t xml:space="preserve">р. Арбузинка</t>
  </si>
  <si>
    <t xml:space="preserve">Трикратське</t>
  </si>
  <si>
    <t xml:space="preserve">р. Стовбова</t>
  </si>
  <si>
    <t xml:space="preserve">Филимонівське</t>
  </si>
  <si>
    <t xml:space="preserve">ур. Веселе</t>
  </si>
  <si>
    <t xml:space="preserve">Маринівське</t>
  </si>
  <si>
    <t xml:space="preserve">р. Громоклея</t>
  </si>
  <si>
    <t xml:space="preserve">Водяно-Лоринське</t>
  </si>
  <si>
    <t xml:space="preserve">р. Богодушна</t>
  </si>
  <si>
    <t xml:space="preserve">Возсіятське</t>
  </si>
  <si>
    <t xml:space="preserve">б. Сагайдак</t>
  </si>
  <si>
    <t xml:space="preserve">Єленокалинівське</t>
  </si>
  <si>
    <t xml:space="preserve">б. Горожено</t>
  </si>
  <si>
    <t xml:space="preserve">Ганнівське</t>
  </si>
  <si>
    <t xml:space="preserve">б. Куца</t>
  </si>
  <si>
    <t xml:space="preserve">Новобузьке</t>
  </si>
  <si>
    <t xml:space="preserve">Разом по басейну</t>
  </si>
  <si>
    <t xml:space="preserve">Басейн р.Дніпро</t>
  </si>
  <si>
    <t xml:space="preserve">Новоскелеватське (наливне)</t>
  </si>
  <si>
    <t xml:space="preserve">Басейн р.Причорномор'я</t>
  </si>
  <si>
    <t xml:space="preserve">б.Калістровська</t>
  </si>
  <si>
    <t xml:space="preserve">Катеринівське(наливне)</t>
  </si>
  <si>
    <t xml:space="preserve">Степівське(наливне)</t>
  </si>
  <si>
    <t xml:space="preserve">Вододром(наливне)</t>
  </si>
  <si>
    <t xml:space="preserve">р.Березань</t>
  </si>
  <si>
    <t xml:space="preserve">Військове(наливне)</t>
  </si>
  <si>
    <t xml:space="preserve">Данилівське(наливне)</t>
  </si>
  <si>
    <t xml:space="preserve">Нечаянське(наливне)</t>
  </si>
  <si>
    <t xml:space="preserve">Суходільське наливне</t>
  </si>
  <si>
    <t xml:space="preserve">б.Баранівська</t>
  </si>
  <si>
    <t xml:space="preserve">Кам'янське(наливне)</t>
  </si>
  <si>
    <t xml:space="preserve">Всього по області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</si>
</sst>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0.000"/>
    <numFmt numFmtId="168" formatCode="@"/>
  </numFmts>
  <fonts count="13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i val="true"/>
      <sz val="10"/>
      <color rgb="FF000000"/>
      <name val="Times New Roman"/>
      <family val="1"/>
      <charset val="204"/>
    </font>
    <font>
      <b val="true"/>
      <i val="true"/>
      <sz val="10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i val="true"/>
      <sz val="1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00B050"/>
        <bgColor rgb="FF008080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9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88" activeCellId="0" sqref="G88"/>
    </sheetView>
  </sheetViews>
  <sheetFormatPr defaultRowHeight="15" zeroHeight="false" outlineLevelRow="0" outlineLevelCol="0"/>
  <cols>
    <col collapsed="false" customWidth="true" hidden="false" outlineLevel="0" max="1" min="1" style="0" width="2.71"/>
    <col collapsed="false" customWidth="true" hidden="false" outlineLevel="0" max="2" min="2" style="0" width="19.85"/>
    <col collapsed="false" customWidth="true" hidden="false" outlineLevel="0" max="3" min="3" style="0" width="7"/>
    <col collapsed="false" customWidth="true" hidden="false" outlineLevel="0" max="4" min="4" style="0" width="6.57"/>
    <col collapsed="false" customWidth="true" hidden="false" outlineLevel="0" max="5" min="5" style="0" width="7.85"/>
    <col collapsed="false" customWidth="true" hidden="false" outlineLevel="0" max="6" min="6" style="0" width="8.14"/>
    <col collapsed="false" customWidth="true" hidden="false" outlineLevel="0" max="7" min="7" style="0" width="7.43"/>
    <col collapsed="false" customWidth="true" hidden="false" outlineLevel="0" max="8" min="8" style="0" width="7.71"/>
    <col collapsed="false" customWidth="true" hidden="false" outlineLevel="0" max="9" min="9" style="0" width="6.43"/>
    <col collapsed="false" customWidth="true" hidden="false" outlineLevel="0" max="10" min="10" style="0" width="6.57"/>
    <col collapsed="false" customWidth="true" hidden="false" outlineLevel="0" max="11" min="11" style="0" width="6.14"/>
    <col collapsed="false" customWidth="true" hidden="false" outlineLevel="0" max="12" min="12" style="0" width="6.57"/>
    <col collapsed="false" customWidth="true" hidden="false" outlineLevel="0" max="13" min="13" style="0" width="8.28"/>
    <col collapsed="false" customWidth="true" hidden="false" outlineLevel="0" max="1025" min="14" style="0" width="8.53"/>
  </cols>
  <sheetData>
    <row r="1" customFormat="false" ht="15" hidden="false" customHeight="fals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customFormat="false" ht="15" hidden="false" customHeight="false" outlineLevel="0" collapsed="false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customFormat="false" ht="15" hidden="false" customHeight="false" outlineLevel="0" collapsed="false">
      <c r="A3" s="1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</row>
    <row r="4" customFormat="false" ht="15" hidden="false" customHeight="false" outlineLevel="0" collapsed="false">
      <c r="A4" s="1"/>
      <c r="B4" s="5"/>
      <c r="C4" s="5"/>
      <c r="D4" s="5"/>
      <c r="E4" s="5"/>
      <c r="F4" s="5"/>
      <c r="G4" s="5"/>
      <c r="H4" s="5"/>
      <c r="I4" s="5"/>
      <c r="J4" s="5" t="s">
        <v>3</v>
      </c>
      <c r="K4" s="5"/>
      <c r="L4" s="5"/>
      <c r="M4" s="5"/>
    </row>
    <row r="5" customFormat="false" ht="15" hidden="false" customHeight="true" outlineLevel="0" collapsed="false">
      <c r="A5" s="6"/>
      <c r="B5" s="7"/>
      <c r="C5" s="8" t="s">
        <v>4</v>
      </c>
      <c r="D5" s="8"/>
      <c r="E5" s="8"/>
      <c r="F5" s="9" t="s">
        <v>5</v>
      </c>
      <c r="G5" s="9"/>
      <c r="H5" s="9"/>
      <c r="I5" s="9"/>
      <c r="J5" s="9"/>
      <c r="K5" s="9"/>
      <c r="L5" s="10" t="s">
        <v>6</v>
      </c>
      <c r="M5" s="11" t="s">
        <v>7</v>
      </c>
      <c r="N5" s="3"/>
    </row>
    <row r="6" customFormat="false" ht="15" hidden="false" customHeight="false" outlineLevel="0" collapsed="false">
      <c r="A6" s="12"/>
      <c r="B6" s="13"/>
      <c r="C6" s="14" t="s">
        <v>8</v>
      </c>
      <c r="D6" s="15" t="s">
        <v>9</v>
      </c>
      <c r="E6" s="15" t="s">
        <v>10</v>
      </c>
      <c r="F6" s="16" t="s">
        <v>11</v>
      </c>
      <c r="G6" s="15" t="s">
        <v>12</v>
      </c>
      <c r="H6" s="15" t="s">
        <v>13</v>
      </c>
      <c r="I6" s="16" t="s">
        <v>14</v>
      </c>
      <c r="J6" s="15" t="s">
        <v>15</v>
      </c>
      <c r="K6" s="15" t="s">
        <v>16</v>
      </c>
      <c r="L6" s="17" t="s">
        <v>17</v>
      </c>
      <c r="M6" s="11"/>
      <c r="N6" s="3"/>
    </row>
    <row r="7" customFormat="false" ht="15" hidden="false" customHeight="false" outlineLevel="0" collapsed="false">
      <c r="A7" s="12"/>
      <c r="B7" s="13" t="s">
        <v>18</v>
      </c>
      <c r="C7" s="13"/>
      <c r="D7" s="18"/>
      <c r="E7" s="17" t="s">
        <v>19</v>
      </c>
      <c r="F7" s="16" t="s">
        <v>20</v>
      </c>
      <c r="G7" s="17" t="s">
        <v>21</v>
      </c>
      <c r="H7" s="17" t="s">
        <v>22</v>
      </c>
      <c r="I7" s="16"/>
      <c r="J7" s="19" t="s">
        <v>23</v>
      </c>
      <c r="K7" s="12"/>
      <c r="L7" s="17" t="s">
        <v>24</v>
      </c>
      <c r="M7" s="11"/>
      <c r="N7" s="3"/>
    </row>
    <row r="8" customFormat="false" ht="15" hidden="false" customHeight="false" outlineLevel="0" collapsed="false">
      <c r="A8" s="12"/>
      <c r="B8" s="13"/>
      <c r="C8" s="13"/>
      <c r="D8" s="18"/>
      <c r="E8" s="12"/>
      <c r="F8" s="16" t="s">
        <v>21</v>
      </c>
      <c r="G8" s="17"/>
      <c r="H8" s="12"/>
      <c r="I8" s="1"/>
      <c r="J8" s="17"/>
      <c r="K8" s="17"/>
      <c r="L8" s="17"/>
      <c r="M8" s="11"/>
      <c r="N8" s="3"/>
    </row>
    <row r="9" customFormat="false" ht="15" hidden="false" customHeight="false" outlineLevel="0" collapsed="false">
      <c r="A9" s="20"/>
      <c r="B9" s="21"/>
      <c r="C9" s="21" t="s">
        <v>25</v>
      </c>
      <c r="D9" s="22" t="s">
        <v>26</v>
      </c>
      <c r="E9" s="23" t="s">
        <v>27</v>
      </c>
      <c r="F9" s="24" t="s">
        <v>26</v>
      </c>
      <c r="G9" s="23" t="s">
        <v>26</v>
      </c>
      <c r="H9" s="23" t="s">
        <v>27</v>
      </c>
      <c r="I9" s="16" t="s">
        <v>27</v>
      </c>
      <c r="J9" s="23" t="s">
        <v>28</v>
      </c>
      <c r="K9" s="23" t="s">
        <v>28</v>
      </c>
      <c r="L9" s="23"/>
      <c r="M9" s="11"/>
      <c r="N9" s="3"/>
    </row>
    <row r="10" customFormat="false" ht="15" hidden="false" customHeight="false" outlineLevel="0" collapsed="false">
      <c r="A10" s="6" t="n">
        <v>1</v>
      </c>
      <c r="B10" s="10" t="n">
        <v>2</v>
      </c>
      <c r="C10" s="10" t="n">
        <v>3</v>
      </c>
      <c r="D10" s="10" t="n">
        <v>4</v>
      </c>
      <c r="E10" s="10" t="n">
        <v>5</v>
      </c>
      <c r="F10" s="10" t="n">
        <v>6</v>
      </c>
      <c r="G10" s="19" t="n">
        <v>7</v>
      </c>
      <c r="H10" s="10" t="n">
        <v>8</v>
      </c>
      <c r="I10" s="10" t="n">
        <v>9</v>
      </c>
      <c r="J10" s="10" t="n">
        <v>10</v>
      </c>
      <c r="K10" s="10" t="n">
        <v>11</v>
      </c>
      <c r="L10" s="10" t="n">
        <v>12</v>
      </c>
      <c r="M10" s="10" t="n">
        <v>13</v>
      </c>
      <c r="N10" s="3"/>
    </row>
    <row r="11" customFormat="false" ht="15" hidden="false" customHeight="false" outlineLevel="0" collapsed="false">
      <c r="A11" s="25" t="s">
        <v>29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"/>
    </row>
    <row r="12" customFormat="false" ht="15" hidden="false" customHeight="false" outlineLevel="0" collapsed="false">
      <c r="A12" s="26"/>
      <c r="B12" s="27" t="s">
        <v>30</v>
      </c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30"/>
    </row>
    <row r="13" customFormat="false" ht="15" hidden="false" customHeight="false" outlineLevel="0" collapsed="false">
      <c r="A13" s="8" t="n">
        <v>1</v>
      </c>
      <c r="B13" s="31" t="s">
        <v>31</v>
      </c>
      <c r="C13" s="32" t="n">
        <v>1100.4</v>
      </c>
      <c r="D13" s="33" t="n">
        <v>16</v>
      </c>
      <c r="E13" s="33" t="n">
        <v>72.13</v>
      </c>
      <c r="F13" s="33" t="n">
        <v>16</v>
      </c>
      <c r="G13" s="33" t="n">
        <v>15.73</v>
      </c>
      <c r="H13" s="33" t="n">
        <v>3.976</v>
      </c>
      <c r="I13" s="33" t="n">
        <v>68.154</v>
      </c>
      <c r="J13" s="33" t="n">
        <v>26</v>
      </c>
      <c r="K13" s="33" t="n">
        <v>12.4</v>
      </c>
      <c r="L13" s="34" t="n">
        <f aca="false">I13*100/E13</f>
        <v>94.4877304866214</v>
      </c>
      <c r="M13" s="33" t="n">
        <v>12.1</v>
      </c>
      <c r="N13" s="30"/>
    </row>
    <row r="14" customFormat="false" ht="15" hidden="false" customHeight="false" outlineLevel="0" collapsed="false">
      <c r="A14" s="8" t="n">
        <v>2</v>
      </c>
      <c r="B14" s="31" t="s">
        <v>32</v>
      </c>
      <c r="C14" s="32" t="n">
        <v>152</v>
      </c>
      <c r="D14" s="33" t="n">
        <v>64.26</v>
      </c>
      <c r="E14" s="33" t="n">
        <v>3.4</v>
      </c>
      <c r="F14" s="33" t="n">
        <v>64.26</v>
      </c>
      <c r="G14" s="33" t="n">
        <v>64.19</v>
      </c>
      <c r="H14" s="33" t="n">
        <v>0.321</v>
      </c>
      <c r="I14" s="33" t="n">
        <v>3.293</v>
      </c>
      <c r="J14" s="33" t="n">
        <v>9.46</v>
      </c>
      <c r="K14" s="33" t="n">
        <v>16.64</v>
      </c>
      <c r="L14" s="34" t="n">
        <f aca="false">I14*100/E14</f>
        <v>96.8529411764706</v>
      </c>
      <c r="M14" s="33" t="n">
        <v>7.15</v>
      </c>
      <c r="N14" s="30"/>
    </row>
    <row r="15" customFormat="false" ht="15" hidden="false" customHeight="false" outlineLevel="0" collapsed="false">
      <c r="A15" s="8"/>
      <c r="B15" s="25" t="s">
        <v>33</v>
      </c>
      <c r="C15" s="35"/>
      <c r="D15" s="36"/>
      <c r="E15" s="37" t="n">
        <f aca="false">SUM(E13:E14)</f>
        <v>75.53</v>
      </c>
      <c r="F15" s="37"/>
      <c r="G15" s="37"/>
      <c r="H15" s="37" t="n">
        <f aca="false">SUM(H13:H14)</f>
        <v>4.297</v>
      </c>
      <c r="I15" s="37" t="n">
        <f aca="false">SUM(I13:I14)</f>
        <v>71.447</v>
      </c>
      <c r="J15" s="37"/>
      <c r="K15" s="37"/>
      <c r="L15" s="38" t="n">
        <f aca="false">I15*100/E15</f>
        <v>94.5942009797431</v>
      </c>
      <c r="M15" s="39"/>
      <c r="N15" s="30"/>
    </row>
    <row r="16" customFormat="false" ht="15" hidden="false" customHeight="false" outlineLevel="0" collapsed="false">
      <c r="A16" s="8"/>
      <c r="B16" s="28" t="s">
        <v>34</v>
      </c>
      <c r="C16" s="32"/>
      <c r="D16" s="40"/>
      <c r="E16" s="40"/>
      <c r="F16" s="41"/>
      <c r="G16" s="41"/>
      <c r="H16" s="41"/>
      <c r="I16" s="41"/>
      <c r="J16" s="41"/>
      <c r="K16" s="40"/>
      <c r="L16" s="42"/>
      <c r="M16" s="43"/>
      <c r="N16" s="30"/>
    </row>
    <row r="17" customFormat="false" ht="15" hidden="false" customHeight="false" outlineLevel="0" collapsed="false">
      <c r="A17" s="8" t="n">
        <v>3</v>
      </c>
      <c r="B17" s="31" t="s">
        <v>35</v>
      </c>
      <c r="C17" s="44" t="n">
        <v>470</v>
      </c>
      <c r="D17" s="33" t="n">
        <v>39.5</v>
      </c>
      <c r="E17" s="33" t="n">
        <v>36</v>
      </c>
      <c r="F17" s="33" t="n">
        <v>39.5</v>
      </c>
      <c r="G17" s="33" t="n">
        <v>39.51</v>
      </c>
      <c r="H17" s="33" t="n">
        <v>0</v>
      </c>
      <c r="I17" s="33" t="n">
        <v>36.05</v>
      </c>
      <c r="J17" s="33" t="n">
        <v>2.54</v>
      </c>
      <c r="K17" s="33" t="n">
        <v>2.54</v>
      </c>
      <c r="L17" s="34" t="n">
        <f aca="false">I17*100/E17</f>
        <v>100.138888888889</v>
      </c>
      <c r="M17" s="45" t="n">
        <v>2</v>
      </c>
      <c r="N17" s="30"/>
    </row>
    <row r="18" customFormat="false" ht="15" hidden="false" customHeight="false" outlineLevel="0" collapsed="false">
      <c r="A18" s="8"/>
      <c r="B18" s="9" t="s">
        <v>33</v>
      </c>
      <c r="C18" s="25"/>
      <c r="D18" s="35"/>
      <c r="E18" s="36" t="n">
        <f aca="false">SUM(E17)</f>
        <v>36</v>
      </c>
      <c r="F18" s="36"/>
      <c r="G18" s="36"/>
      <c r="H18" s="36" t="n">
        <f aca="false">SUM(H17)</f>
        <v>0</v>
      </c>
      <c r="I18" s="36" t="n">
        <f aca="false">SUM(I17)</f>
        <v>36.05</v>
      </c>
      <c r="J18" s="36"/>
      <c r="K18" s="36"/>
      <c r="L18" s="38" t="n">
        <f aca="false">I18*100/E18</f>
        <v>100.138888888889</v>
      </c>
      <c r="M18" s="38"/>
      <c r="N18" s="3"/>
    </row>
    <row r="19" customFormat="false" ht="15" hidden="false" customHeight="false" outlineLevel="0" collapsed="false">
      <c r="A19" s="8"/>
      <c r="B19" s="46" t="s">
        <v>36</v>
      </c>
      <c r="C19" s="47"/>
      <c r="D19" s="48"/>
      <c r="E19" s="48"/>
      <c r="F19" s="48"/>
      <c r="G19" s="48"/>
      <c r="H19" s="48"/>
      <c r="I19" s="48"/>
      <c r="J19" s="41"/>
      <c r="K19" s="40"/>
      <c r="L19" s="49"/>
      <c r="M19" s="43"/>
      <c r="N19" s="30"/>
      <c r="O19" s="30"/>
    </row>
    <row r="20" customFormat="false" ht="15" hidden="false" customHeight="false" outlineLevel="0" collapsed="false">
      <c r="A20" s="8" t="n">
        <v>4</v>
      </c>
      <c r="B20" s="50" t="s">
        <v>37</v>
      </c>
      <c r="C20" s="51" t="n">
        <v>241.91</v>
      </c>
      <c r="D20" s="51" t="n">
        <v>14.5</v>
      </c>
      <c r="E20" s="45" t="n">
        <v>8.3</v>
      </c>
      <c r="F20" s="51" t="n">
        <v>14.5</v>
      </c>
      <c r="G20" s="45" t="n">
        <v>13.76</v>
      </c>
      <c r="H20" s="52" t="n">
        <v>1.828</v>
      </c>
      <c r="I20" s="52" t="n">
        <v>6.472</v>
      </c>
      <c r="J20" s="33"/>
      <c r="K20" s="45"/>
      <c r="L20" s="34" t="n">
        <v>80</v>
      </c>
      <c r="M20" s="45"/>
      <c r="N20" s="30"/>
      <c r="O20" s="30"/>
    </row>
    <row r="21" customFormat="false" ht="15" hidden="false" customHeight="false" outlineLevel="0" collapsed="false">
      <c r="A21" s="8"/>
      <c r="B21" s="25" t="s">
        <v>33</v>
      </c>
      <c r="C21" s="53"/>
      <c r="D21" s="54"/>
      <c r="E21" s="55" t="n">
        <f aca="false">SUM(E20:E20)</f>
        <v>8.3</v>
      </c>
      <c r="F21" s="54"/>
      <c r="G21" s="54"/>
      <c r="H21" s="36" t="n">
        <f aca="false">SUM(H20)</f>
        <v>1.828</v>
      </c>
      <c r="I21" s="56" t="n">
        <f aca="false">SUM(I20)</f>
        <v>6.472</v>
      </c>
      <c r="J21" s="57"/>
      <c r="K21" s="54"/>
      <c r="L21" s="58" t="n">
        <f aca="false">SUM(L20)</f>
        <v>80</v>
      </c>
      <c r="M21" s="54"/>
      <c r="N21" s="30"/>
      <c r="O21" s="30"/>
    </row>
    <row r="22" customFormat="false" ht="15" hidden="false" customHeight="false" outlineLevel="0" collapsed="false">
      <c r="A22" s="8"/>
      <c r="B22" s="26" t="s">
        <v>38</v>
      </c>
      <c r="C22" s="59"/>
      <c r="D22" s="48"/>
      <c r="E22" s="48"/>
      <c r="F22" s="48"/>
      <c r="G22" s="48"/>
      <c r="H22" s="48"/>
      <c r="I22" s="40"/>
      <c r="J22" s="41"/>
      <c r="K22" s="40"/>
      <c r="L22" s="60"/>
      <c r="M22" s="45"/>
      <c r="N22" s="30"/>
      <c r="O22" s="30"/>
    </row>
    <row r="23" customFormat="false" ht="15" hidden="false" customHeight="false" outlineLevel="0" collapsed="false">
      <c r="A23" s="8" t="n">
        <v>5</v>
      </c>
      <c r="B23" s="61" t="s">
        <v>39</v>
      </c>
      <c r="C23" s="62" t="n">
        <v>38.3</v>
      </c>
      <c r="D23" s="63" t="n">
        <v>8.7</v>
      </c>
      <c r="E23" s="45" t="n">
        <v>1.73</v>
      </c>
      <c r="F23" s="63" t="n">
        <v>8.7</v>
      </c>
      <c r="G23" s="45" t="n">
        <v>8.7</v>
      </c>
      <c r="H23" s="45" t="n">
        <v>0</v>
      </c>
      <c r="I23" s="45" t="n">
        <v>1.73</v>
      </c>
      <c r="J23" s="45"/>
      <c r="K23" s="45"/>
      <c r="L23" s="34" t="n">
        <f aca="false">I23*100/E23</f>
        <v>100</v>
      </c>
      <c r="M23" s="45"/>
      <c r="N23" s="30"/>
      <c r="O23" s="30"/>
    </row>
    <row r="24" customFormat="false" ht="15" hidden="false" customHeight="false" outlineLevel="0" collapsed="false">
      <c r="A24" s="8" t="n">
        <v>6</v>
      </c>
      <c r="B24" s="61" t="s">
        <v>40</v>
      </c>
      <c r="C24" s="64" t="n">
        <v>68.03</v>
      </c>
      <c r="D24" s="45" t="n">
        <v>5.75</v>
      </c>
      <c r="E24" s="45" t="n">
        <v>2.02</v>
      </c>
      <c r="F24" s="45" t="n">
        <v>5.75</v>
      </c>
      <c r="G24" s="45" t="n">
        <v>5.4</v>
      </c>
      <c r="H24" s="45" t="n">
        <v>0.202</v>
      </c>
      <c r="I24" s="45" t="n">
        <v>1.818</v>
      </c>
      <c r="J24" s="45"/>
      <c r="K24" s="45"/>
      <c r="L24" s="34" t="n">
        <f aca="false">I24*100/E24</f>
        <v>90</v>
      </c>
      <c r="M24" s="45"/>
      <c r="N24" s="30"/>
      <c r="O24" s="30"/>
    </row>
    <row r="25" customFormat="false" ht="15" hidden="false" customHeight="false" outlineLevel="0" collapsed="false">
      <c r="A25" s="65"/>
      <c r="B25" s="25" t="s">
        <v>33</v>
      </c>
      <c r="C25" s="35"/>
      <c r="D25" s="36"/>
      <c r="E25" s="66" t="n">
        <f aca="false">SUM(E23:E24)</f>
        <v>3.75</v>
      </c>
      <c r="F25" s="66"/>
      <c r="G25" s="66"/>
      <c r="H25" s="66" t="n">
        <f aca="false">SUM(H23:H24)</f>
        <v>0.202</v>
      </c>
      <c r="I25" s="66" t="n">
        <f aca="false">SUM(I23:I24)</f>
        <v>3.548</v>
      </c>
      <c r="J25" s="66"/>
      <c r="K25" s="66"/>
      <c r="L25" s="67" t="n">
        <f aca="false">I25*100/E25</f>
        <v>94.6133333333333</v>
      </c>
      <c r="M25" s="66"/>
      <c r="N25" s="30"/>
      <c r="O25" s="30"/>
    </row>
    <row r="26" customFormat="false" ht="15" hidden="false" customHeight="false" outlineLevel="0" collapsed="false">
      <c r="A26" s="8"/>
      <c r="B26" s="26" t="s">
        <v>41</v>
      </c>
      <c r="C26" s="59"/>
      <c r="D26" s="40"/>
      <c r="E26" s="40"/>
      <c r="F26" s="40"/>
      <c r="G26" s="40"/>
      <c r="H26" s="40"/>
      <c r="I26" s="40"/>
      <c r="J26" s="41"/>
      <c r="K26" s="43"/>
      <c r="L26" s="68"/>
      <c r="M26" s="45"/>
      <c r="N26" s="30"/>
      <c r="O26" s="30"/>
    </row>
    <row r="27" customFormat="false" ht="15" hidden="false" customHeight="false" outlineLevel="0" collapsed="false">
      <c r="A27" s="8" t="n">
        <v>7</v>
      </c>
      <c r="B27" s="69" t="s">
        <v>42</v>
      </c>
      <c r="C27" s="70" t="n">
        <v>301</v>
      </c>
      <c r="D27" s="63" t="n">
        <v>17.79</v>
      </c>
      <c r="E27" s="63" t="n">
        <v>15.72</v>
      </c>
      <c r="F27" s="63" t="n">
        <v>17.79</v>
      </c>
      <c r="G27" s="71" t="n">
        <v>17.84</v>
      </c>
      <c r="H27" s="72" t="n">
        <v>0</v>
      </c>
      <c r="I27" s="71" t="n">
        <v>15.86</v>
      </c>
      <c r="J27" s="33"/>
      <c r="K27" s="71"/>
      <c r="L27" s="73" t="n">
        <v>100</v>
      </c>
      <c r="M27" s="8"/>
      <c r="N27" s="30"/>
      <c r="O27" s="30"/>
    </row>
    <row r="28" customFormat="false" ht="15" hidden="false" customHeight="false" outlineLevel="0" collapsed="false">
      <c r="A28" s="8" t="n">
        <v>8</v>
      </c>
      <c r="B28" s="74" t="s">
        <v>43</v>
      </c>
      <c r="C28" s="75" t="n">
        <v>109.16</v>
      </c>
      <c r="D28" s="45" t="n">
        <v>50.25</v>
      </c>
      <c r="E28" s="45" t="n">
        <v>4.04</v>
      </c>
      <c r="F28" s="45" t="n">
        <v>50.25</v>
      </c>
      <c r="G28" s="33" t="n">
        <v>50.25</v>
      </c>
      <c r="H28" s="72" t="n">
        <v>0</v>
      </c>
      <c r="I28" s="71" t="n">
        <v>4.04</v>
      </c>
      <c r="J28" s="33"/>
      <c r="K28" s="71"/>
      <c r="L28" s="73" t="n">
        <v>100</v>
      </c>
      <c r="M28" s="8"/>
      <c r="N28" s="30"/>
      <c r="O28" s="30"/>
    </row>
    <row r="29" customFormat="false" ht="15" hidden="false" customHeight="false" outlineLevel="0" collapsed="false">
      <c r="A29" s="8"/>
      <c r="B29" s="25" t="s">
        <v>33</v>
      </c>
      <c r="C29" s="76"/>
      <c r="D29" s="45"/>
      <c r="E29" s="77" t="n">
        <f aca="false">SUM(E27:E28)</f>
        <v>19.76</v>
      </c>
      <c r="F29" s="45"/>
      <c r="G29" s="77"/>
      <c r="H29" s="78" t="n">
        <f aca="false">SUM(H27:H28)</f>
        <v>0</v>
      </c>
      <c r="I29" s="77" t="n">
        <f aca="false">SUM(I27:I28)</f>
        <v>19.9</v>
      </c>
      <c r="J29" s="39"/>
      <c r="K29" s="79"/>
      <c r="L29" s="80" t="n">
        <f aca="false">AVERAGE(L27:L28)</f>
        <v>100</v>
      </c>
      <c r="M29" s="66"/>
      <c r="N29" s="3"/>
      <c r="O29" s="81"/>
    </row>
    <row r="30" customFormat="false" ht="15" hidden="false" customHeight="false" outlineLevel="0" collapsed="false">
      <c r="A30" s="8"/>
      <c r="B30" s="82" t="s">
        <v>44</v>
      </c>
      <c r="C30" s="83"/>
      <c r="D30" s="40"/>
      <c r="E30" s="40"/>
      <c r="F30" s="40"/>
      <c r="G30" s="40"/>
      <c r="H30" s="40"/>
      <c r="I30" s="40"/>
      <c r="J30" s="41"/>
      <c r="K30" s="40"/>
      <c r="L30" s="60"/>
      <c r="M30" s="45"/>
      <c r="N30" s="3"/>
    </row>
    <row r="31" customFormat="false" ht="15" hidden="false" customHeight="false" outlineLevel="0" collapsed="false">
      <c r="A31" s="8" t="n">
        <v>9</v>
      </c>
      <c r="B31" s="84" t="s">
        <v>45</v>
      </c>
      <c r="C31" s="85" t="n">
        <v>248.5</v>
      </c>
      <c r="D31" s="86" t="n">
        <v>2.75</v>
      </c>
      <c r="E31" s="45" t="n">
        <v>4.48</v>
      </c>
      <c r="F31" s="86" t="n">
        <v>2.75</v>
      </c>
      <c r="G31" s="45"/>
      <c r="H31" s="45" t="n">
        <v>0.672</v>
      </c>
      <c r="I31" s="45" t="n">
        <v>3.808</v>
      </c>
      <c r="J31" s="33"/>
      <c r="K31" s="45"/>
      <c r="L31" s="34" t="n">
        <f aca="false">I31*100/E31</f>
        <v>85</v>
      </c>
      <c r="M31" s="45"/>
      <c r="N31" s="3"/>
    </row>
    <row r="32" customFormat="false" ht="15" hidden="false" customHeight="false" outlineLevel="0" collapsed="false">
      <c r="A32" s="8" t="n">
        <v>10</v>
      </c>
      <c r="B32" s="87" t="s">
        <v>46</v>
      </c>
      <c r="C32" s="88" t="n">
        <v>62.81</v>
      </c>
      <c r="D32" s="86" t="n">
        <v>60</v>
      </c>
      <c r="E32" s="45" t="n">
        <v>4.28</v>
      </c>
      <c r="F32" s="86" t="n">
        <v>60</v>
      </c>
      <c r="G32" s="45"/>
      <c r="H32" s="45" t="n">
        <v>0.64</v>
      </c>
      <c r="I32" s="45" t="n">
        <v>3.64</v>
      </c>
      <c r="J32" s="33"/>
      <c r="K32" s="45"/>
      <c r="L32" s="34" t="n">
        <f aca="false">I32*100/E32</f>
        <v>85.0467289719626</v>
      </c>
      <c r="M32" s="45"/>
      <c r="N32" s="3"/>
    </row>
    <row r="33" customFormat="false" ht="15" hidden="false" customHeight="false" outlineLevel="0" collapsed="false">
      <c r="A33" s="8"/>
      <c r="B33" s="25" t="s">
        <v>33</v>
      </c>
      <c r="C33" s="89"/>
      <c r="D33" s="90"/>
      <c r="E33" s="66" t="n">
        <f aca="false">SUM(E31:E32)</f>
        <v>8.76</v>
      </c>
      <c r="F33" s="66"/>
      <c r="G33" s="66"/>
      <c r="H33" s="66" t="n">
        <f aca="false">SUM(H31:H32)</f>
        <v>1.312</v>
      </c>
      <c r="I33" s="66" t="n">
        <f aca="false">SUM(I31:I32)</f>
        <v>7.448</v>
      </c>
      <c r="J33" s="66"/>
      <c r="K33" s="66"/>
      <c r="L33" s="91" t="n">
        <f aca="false">I33*100/E33</f>
        <v>85.0228310502283</v>
      </c>
      <c r="M33" s="92"/>
      <c r="N33" s="3"/>
    </row>
    <row r="34" customFormat="false" ht="15" hidden="false" customHeight="false" outlineLevel="0" collapsed="false">
      <c r="A34" s="8"/>
      <c r="B34" s="93" t="s">
        <v>47</v>
      </c>
      <c r="C34" s="94"/>
      <c r="D34" s="44"/>
      <c r="E34" s="40"/>
      <c r="F34" s="44"/>
      <c r="G34" s="64"/>
      <c r="H34" s="64"/>
      <c r="I34" s="64"/>
      <c r="J34" s="32"/>
      <c r="K34" s="44"/>
      <c r="L34" s="95"/>
      <c r="M34" s="51"/>
      <c r="N34" s="3"/>
    </row>
    <row r="35" customFormat="false" ht="15" hidden="false" customHeight="false" outlineLevel="0" collapsed="false">
      <c r="A35" s="8" t="n">
        <v>11</v>
      </c>
      <c r="B35" s="87" t="s">
        <v>48</v>
      </c>
      <c r="C35" s="96" t="n">
        <v>19.63</v>
      </c>
      <c r="D35" s="43" t="n">
        <v>89.63</v>
      </c>
      <c r="E35" s="45" t="n">
        <v>1.1</v>
      </c>
      <c r="F35" s="43" t="n">
        <v>89.63</v>
      </c>
      <c r="G35" s="45"/>
      <c r="H35" s="45" t="n">
        <v>0.11</v>
      </c>
      <c r="I35" s="45" t="n">
        <v>0.99</v>
      </c>
      <c r="J35" s="45"/>
      <c r="K35" s="45"/>
      <c r="L35" s="34" t="n">
        <f aca="false">I35*100/E35</f>
        <v>90</v>
      </c>
      <c r="M35" s="45"/>
      <c r="N35" s="3"/>
    </row>
    <row r="36" customFormat="false" ht="15" hidden="false" customHeight="false" outlineLevel="0" collapsed="false">
      <c r="A36" s="8" t="n">
        <v>12</v>
      </c>
      <c r="B36" s="87" t="s">
        <v>49</v>
      </c>
      <c r="C36" s="96" t="n">
        <v>90.09</v>
      </c>
      <c r="D36" s="43" t="n">
        <v>46</v>
      </c>
      <c r="E36" s="45" t="n">
        <v>2.75</v>
      </c>
      <c r="F36" s="43" t="n">
        <v>46</v>
      </c>
      <c r="G36" s="45"/>
      <c r="H36" s="45" t="n">
        <v>0.28</v>
      </c>
      <c r="I36" s="45" t="n">
        <v>2.48</v>
      </c>
      <c r="J36" s="45"/>
      <c r="K36" s="45"/>
      <c r="L36" s="34" t="n">
        <f aca="false">I36*100/E36</f>
        <v>90.1818181818182</v>
      </c>
      <c r="M36" s="45"/>
      <c r="N36" s="3"/>
    </row>
    <row r="37" customFormat="false" ht="15" hidden="false" customHeight="false" outlineLevel="0" collapsed="false">
      <c r="A37" s="8"/>
      <c r="B37" s="25" t="s">
        <v>33</v>
      </c>
      <c r="C37" s="97"/>
      <c r="D37" s="98"/>
      <c r="E37" s="99" t="n">
        <f aca="false">SUM(E35:E36)</f>
        <v>3.85</v>
      </c>
      <c r="F37" s="98"/>
      <c r="G37" s="99"/>
      <c r="H37" s="66" t="n">
        <f aca="false">SUM(H35:H36)</f>
        <v>0.39</v>
      </c>
      <c r="I37" s="66" t="n">
        <f aca="false">SUM(I35:I36)</f>
        <v>3.47</v>
      </c>
      <c r="J37" s="39"/>
      <c r="K37" s="66"/>
      <c r="L37" s="100" t="n">
        <f aca="false">I37*100/E37</f>
        <v>90.1298701298701</v>
      </c>
      <c r="M37" s="66"/>
      <c r="N37" s="3"/>
    </row>
    <row r="38" customFormat="false" ht="15" hidden="false" customHeight="false" outlineLevel="0" collapsed="false">
      <c r="A38" s="8"/>
      <c r="B38" s="82" t="s">
        <v>50</v>
      </c>
      <c r="C38" s="101"/>
      <c r="D38" s="102"/>
      <c r="E38" s="103"/>
      <c r="F38" s="102"/>
      <c r="G38" s="103"/>
      <c r="H38" s="102"/>
      <c r="I38" s="102"/>
      <c r="J38" s="104"/>
      <c r="K38" s="102"/>
      <c r="L38" s="105"/>
      <c r="M38" s="106"/>
      <c r="N38" s="3"/>
    </row>
    <row r="39" customFormat="false" ht="15" hidden="false" customHeight="false" outlineLevel="0" collapsed="false">
      <c r="A39" s="8" t="n">
        <v>13</v>
      </c>
      <c r="B39" s="61" t="s">
        <v>51</v>
      </c>
      <c r="C39" s="96" t="n">
        <v>27.12</v>
      </c>
      <c r="D39" s="43" t="n">
        <v>71.4</v>
      </c>
      <c r="E39" s="45" t="n">
        <v>1.05</v>
      </c>
      <c r="F39" s="43" t="n">
        <v>71.4</v>
      </c>
      <c r="G39" s="45" t="n">
        <v>71.4</v>
      </c>
      <c r="H39" s="45" t="n">
        <v>0</v>
      </c>
      <c r="I39" s="45" t="n">
        <v>1.05</v>
      </c>
      <c r="J39" s="107"/>
      <c r="K39" s="52"/>
      <c r="L39" s="34" t="n">
        <f aca="false">I39*100/E39</f>
        <v>100</v>
      </c>
      <c r="M39" s="45"/>
      <c r="N39" s="3"/>
    </row>
    <row r="40" customFormat="false" ht="15" hidden="false" customHeight="false" outlineLevel="0" collapsed="false">
      <c r="A40" s="8"/>
      <c r="B40" s="25" t="s">
        <v>33</v>
      </c>
      <c r="C40" s="35"/>
      <c r="D40" s="36"/>
      <c r="E40" s="37" t="n">
        <f aca="false">SUM(E39)</f>
        <v>1.05</v>
      </c>
      <c r="F40" s="66"/>
      <c r="G40" s="66"/>
      <c r="H40" s="66" t="n">
        <f aca="false">SUM(H39)</f>
        <v>0</v>
      </c>
      <c r="I40" s="66" t="n">
        <f aca="false">SUM(I39)</f>
        <v>1.05</v>
      </c>
      <c r="J40" s="66"/>
      <c r="K40" s="66"/>
      <c r="L40" s="38" t="n">
        <f aca="false">I40*100/E40</f>
        <v>100</v>
      </c>
      <c r="M40" s="39"/>
      <c r="N40" s="3"/>
    </row>
    <row r="41" customFormat="false" ht="15" hidden="false" customHeight="false" outlineLevel="0" collapsed="false">
      <c r="A41" s="8"/>
      <c r="B41" s="29" t="s">
        <v>52</v>
      </c>
      <c r="C41" s="59"/>
      <c r="D41" s="40"/>
      <c r="E41" s="108"/>
      <c r="F41" s="40"/>
      <c r="G41" s="109"/>
      <c r="H41" s="109"/>
      <c r="I41" s="109"/>
      <c r="J41" s="108"/>
      <c r="K41" s="109"/>
      <c r="L41" s="110"/>
      <c r="M41" s="111"/>
      <c r="N41" s="3"/>
    </row>
    <row r="42" customFormat="false" ht="15" hidden="false" customHeight="false" outlineLevel="0" collapsed="false">
      <c r="A42" s="8" t="n">
        <v>14</v>
      </c>
      <c r="B42" s="31" t="s">
        <v>53</v>
      </c>
      <c r="C42" s="32" t="n">
        <v>25.15</v>
      </c>
      <c r="D42" s="45" t="n">
        <v>71.5</v>
      </c>
      <c r="E42" s="45" t="n">
        <v>1.03</v>
      </c>
      <c r="F42" s="45" t="n">
        <v>71.5</v>
      </c>
      <c r="G42" s="45" t="n">
        <v>71.5</v>
      </c>
      <c r="H42" s="45" t="n">
        <v>0</v>
      </c>
      <c r="I42" s="45" t="n">
        <v>1.03</v>
      </c>
      <c r="J42" s="33"/>
      <c r="K42" s="33"/>
      <c r="L42" s="34" t="n">
        <f aca="false">I42*100/E42</f>
        <v>100</v>
      </c>
      <c r="M42" s="45"/>
      <c r="N42" s="3"/>
    </row>
    <row r="43" customFormat="false" ht="15" hidden="false" customHeight="false" outlineLevel="0" collapsed="false">
      <c r="A43" s="8"/>
      <c r="B43" s="25" t="s">
        <v>33</v>
      </c>
      <c r="C43" s="35"/>
      <c r="D43" s="36"/>
      <c r="E43" s="37" t="n">
        <f aca="false">SUM(E42)</f>
        <v>1.03</v>
      </c>
      <c r="F43" s="66"/>
      <c r="G43" s="66"/>
      <c r="H43" s="66" t="n">
        <f aca="false">SUM(H42)</f>
        <v>0</v>
      </c>
      <c r="I43" s="66" t="n">
        <f aca="false">SUM(I42)</f>
        <v>1.03</v>
      </c>
      <c r="J43" s="66"/>
      <c r="K43" s="66"/>
      <c r="L43" s="38" t="n">
        <f aca="false">I43*100/E43</f>
        <v>100</v>
      </c>
      <c r="M43" s="39"/>
      <c r="N43" s="3"/>
    </row>
    <row r="44" customFormat="false" ht="15" hidden="false" customHeight="false" outlineLevel="0" collapsed="false">
      <c r="A44" s="8"/>
      <c r="B44" s="29" t="s">
        <v>54</v>
      </c>
      <c r="C44" s="59"/>
      <c r="D44" s="40"/>
      <c r="E44" s="108"/>
      <c r="F44" s="40"/>
      <c r="G44" s="109"/>
      <c r="H44" s="109"/>
      <c r="I44" s="109"/>
      <c r="J44" s="108"/>
      <c r="K44" s="109"/>
      <c r="L44" s="110"/>
      <c r="M44" s="111"/>
      <c r="N44" s="3"/>
    </row>
    <row r="45" customFormat="false" ht="15" hidden="false" customHeight="false" outlineLevel="0" collapsed="false">
      <c r="A45" s="8" t="n">
        <v>15</v>
      </c>
      <c r="B45" s="31" t="s">
        <v>55</v>
      </c>
      <c r="C45" s="32" t="n">
        <v>39.66</v>
      </c>
      <c r="D45" s="45" t="n">
        <v>80</v>
      </c>
      <c r="E45" s="45" t="n">
        <v>1.96</v>
      </c>
      <c r="F45" s="45" t="n">
        <v>80</v>
      </c>
      <c r="G45" s="45" t="n">
        <v>80</v>
      </c>
      <c r="H45" s="45" t="n">
        <v>0</v>
      </c>
      <c r="I45" s="45" t="n">
        <v>1.96</v>
      </c>
      <c r="J45" s="33"/>
      <c r="K45" s="33"/>
      <c r="L45" s="34" t="n">
        <f aca="false">I45*100/E45</f>
        <v>100</v>
      </c>
      <c r="M45" s="45"/>
      <c r="N45" s="3"/>
    </row>
    <row r="46" customFormat="false" ht="15" hidden="false" customHeight="false" outlineLevel="0" collapsed="false">
      <c r="A46" s="8"/>
      <c r="B46" s="25" t="s">
        <v>33</v>
      </c>
      <c r="C46" s="35"/>
      <c r="D46" s="36"/>
      <c r="E46" s="37" t="n">
        <f aca="false">SUM(E45)</f>
        <v>1.96</v>
      </c>
      <c r="F46" s="66"/>
      <c r="G46" s="66"/>
      <c r="H46" s="66" t="n">
        <f aca="false">SUM(H45)</f>
        <v>0</v>
      </c>
      <c r="I46" s="66" t="n">
        <f aca="false">SUM(I45)</f>
        <v>1.96</v>
      </c>
      <c r="J46" s="66"/>
      <c r="K46" s="66"/>
      <c r="L46" s="38" t="n">
        <f aca="false">I46*100/E46</f>
        <v>100</v>
      </c>
      <c r="M46" s="39"/>
      <c r="N46" s="3"/>
    </row>
    <row r="47" customFormat="false" ht="15" hidden="false" customHeight="false" outlineLevel="0" collapsed="false">
      <c r="A47" s="8"/>
      <c r="B47" s="29" t="s">
        <v>56</v>
      </c>
      <c r="C47" s="59"/>
      <c r="D47" s="40"/>
      <c r="E47" s="108"/>
      <c r="F47" s="40"/>
      <c r="G47" s="109"/>
      <c r="H47" s="109"/>
      <c r="I47" s="109"/>
      <c r="J47" s="108"/>
      <c r="K47" s="109"/>
      <c r="L47" s="110"/>
      <c r="M47" s="111"/>
      <c r="N47" s="3"/>
    </row>
    <row r="48" customFormat="false" ht="15" hidden="false" customHeight="false" outlineLevel="0" collapsed="false">
      <c r="A48" s="8" t="n">
        <v>16</v>
      </c>
      <c r="B48" s="31" t="s">
        <v>57</v>
      </c>
      <c r="C48" s="32" t="n">
        <v>84.5</v>
      </c>
      <c r="D48" s="45" t="n">
        <v>60</v>
      </c>
      <c r="E48" s="45" t="n">
        <v>1.11</v>
      </c>
      <c r="F48" s="45" t="n">
        <v>60</v>
      </c>
      <c r="G48" s="45" t="n">
        <v>60</v>
      </c>
      <c r="H48" s="45" t="n">
        <v>0</v>
      </c>
      <c r="I48" s="45" t="n">
        <v>1.11</v>
      </c>
      <c r="J48" s="33"/>
      <c r="K48" s="33"/>
      <c r="L48" s="68" t="n">
        <f aca="false">I48*100/E48</f>
        <v>100</v>
      </c>
      <c r="M48" s="45"/>
      <c r="N48" s="3"/>
    </row>
    <row r="49" customFormat="false" ht="15" hidden="false" customHeight="false" outlineLevel="0" collapsed="false">
      <c r="A49" s="8"/>
      <c r="B49" s="25" t="s">
        <v>33</v>
      </c>
      <c r="C49" s="35"/>
      <c r="D49" s="36"/>
      <c r="E49" s="37" t="n">
        <f aca="false">SUM(E48)</f>
        <v>1.11</v>
      </c>
      <c r="F49" s="66"/>
      <c r="G49" s="66"/>
      <c r="H49" s="66" t="n">
        <f aca="false">SUM(H48)</f>
        <v>0</v>
      </c>
      <c r="I49" s="66" t="n">
        <f aca="false">SUM(I48)</f>
        <v>1.11</v>
      </c>
      <c r="J49" s="66"/>
      <c r="K49" s="66"/>
      <c r="L49" s="38" t="n">
        <f aca="false">I49*100/E49</f>
        <v>100</v>
      </c>
      <c r="M49" s="39"/>
      <c r="N49" s="3"/>
    </row>
    <row r="50" customFormat="false" ht="15" hidden="false" customHeight="false" outlineLevel="0" collapsed="false">
      <c r="A50" s="8"/>
      <c r="B50" s="29" t="s">
        <v>58</v>
      </c>
      <c r="C50" s="59"/>
      <c r="D50" s="40"/>
      <c r="E50" s="108"/>
      <c r="F50" s="40"/>
      <c r="G50" s="109"/>
      <c r="H50" s="109"/>
      <c r="I50" s="109"/>
      <c r="J50" s="108"/>
      <c r="K50" s="109"/>
      <c r="L50" s="110"/>
      <c r="M50" s="111"/>
      <c r="N50" s="3"/>
    </row>
    <row r="51" customFormat="false" ht="15" hidden="false" customHeight="false" outlineLevel="0" collapsed="false">
      <c r="A51" s="8" t="n">
        <v>17</v>
      </c>
      <c r="B51" s="31" t="s">
        <v>59</v>
      </c>
      <c r="C51" s="32" t="n">
        <v>61.1</v>
      </c>
      <c r="D51" s="45" t="n">
        <v>85</v>
      </c>
      <c r="E51" s="45" t="n">
        <v>1.47</v>
      </c>
      <c r="F51" s="45" t="n">
        <v>85</v>
      </c>
      <c r="G51" s="45"/>
      <c r="H51" s="45" t="n">
        <v>0.15</v>
      </c>
      <c r="I51" s="45" t="n">
        <v>1.32</v>
      </c>
      <c r="J51" s="33"/>
      <c r="K51" s="33"/>
      <c r="L51" s="68" t="n">
        <f aca="false">I51*100/E51</f>
        <v>89.795918367347</v>
      </c>
      <c r="M51" s="45"/>
      <c r="N51" s="3"/>
    </row>
    <row r="52" customFormat="false" ht="15" hidden="false" customHeight="false" outlineLevel="0" collapsed="false">
      <c r="A52" s="8"/>
      <c r="B52" s="25" t="s">
        <v>33</v>
      </c>
      <c r="C52" s="35"/>
      <c r="D52" s="36"/>
      <c r="E52" s="66" t="n">
        <f aca="false">SUM(E51)</f>
        <v>1.47</v>
      </c>
      <c r="F52" s="66"/>
      <c r="G52" s="66"/>
      <c r="H52" s="66" t="n">
        <f aca="false">SUM(H51)</f>
        <v>0.15</v>
      </c>
      <c r="I52" s="66" t="n">
        <f aca="false">SUM(I51)</f>
        <v>1.32</v>
      </c>
      <c r="J52" s="66"/>
      <c r="K52" s="66"/>
      <c r="L52" s="38" t="n">
        <f aca="false">I52*100/E52</f>
        <v>89.795918367347</v>
      </c>
      <c r="M52" s="39"/>
      <c r="N52" s="3"/>
    </row>
    <row r="53" customFormat="false" ht="15" hidden="false" customHeight="false" outlineLevel="0" collapsed="false">
      <c r="A53" s="8"/>
      <c r="B53" s="29" t="s">
        <v>60</v>
      </c>
      <c r="C53" s="59"/>
      <c r="D53" s="40"/>
      <c r="E53" s="108"/>
      <c r="F53" s="40"/>
      <c r="G53" s="109"/>
      <c r="H53" s="109"/>
      <c r="I53" s="109"/>
      <c r="J53" s="108"/>
      <c r="K53" s="109"/>
      <c r="L53" s="110"/>
      <c r="M53" s="111"/>
      <c r="N53" s="3"/>
    </row>
    <row r="54" customFormat="false" ht="15" hidden="false" customHeight="false" outlineLevel="0" collapsed="false">
      <c r="A54" s="8" t="n">
        <v>18</v>
      </c>
      <c r="B54" s="31" t="s">
        <v>61</v>
      </c>
      <c r="C54" s="32" t="n">
        <v>48.31</v>
      </c>
      <c r="D54" s="45" t="n">
        <v>53.1</v>
      </c>
      <c r="E54" s="45" t="n">
        <v>2.06</v>
      </c>
      <c r="F54" s="45" t="n">
        <v>53.1</v>
      </c>
      <c r="G54" s="45"/>
      <c r="H54" s="45" t="n">
        <v>0.21</v>
      </c>
      <c r="I54" s="45" t="n">
        <v>1.85</v>
      </c>
      <c r="J54" s="33"/>
      <c r="K54" s="33"/>
      <c r="L54" s="68" t="n">
        <f aca="false">I54*100/E54</f>
        <v>89.8058252427184</v>
      </c>
      <c r="M54" s="45"/>
      <c r="N54" s="3"/>
    </row>
    <row r="55" customFormat="false" ht="15" hidden="false" customHeight="false" outlineLevel="0" collapsed="false">
      <c r="A55" s="8"/>
      <c r="B55" s="25" t="s">
        <v>33</v>
      </c>
      <c r="C55" s="35"/>
      <c r="D55" s="36"/>
      <c r="E55" s="66" t="n">
        <f aca="false">SUM(E54)</f>
        <v>2.06</v>
      </c>
      <c r="F55" s="66"/>
      <c r="G55" s="66"/>
      <c r="H55" s="66" t="n">
        <f aca="false">SUM(H54)</f>
        <v>0.21</v>
      </c>
      <c r="I55" s="66" t="n">
        <f aca="false">SUM(I54)</f>
        <v>1.85</v>
      </c>
      <c r="J55" s="66"/>
      <c r="K55" s="66"/>
      <c r="L55" s="38" t="n">
        <f aca="false">I55*100/E55</f>
        <v>89.8058252427184</v>
      </c>
      <c r="M55" s="39"/>
      <c r="N55" s="3"/>
    </row>
    <row r="56" customFormat="false" ht="15" hidden="false" customHeight="false" outlineLevel="0" collapsed="false">
      <c r="A56" s="8"/>
      <c r="B56" s="29" t="s">
        <v>62</v>
      </c>
      <c r="C56" s="59"/>
      <c r="D56" s="40"/>
      <c r="E56" s="108"/>
      <c r="F56" s="40"/>
      <c r="G56" s="109"/>
      <c r="H56" s="109"/>
      <c r="I56" s="109"/>
      <c r="J56" s="108"/>
      <c r="K56" s="109"/>
      <c r="L56" s="110"/>
      <c r="M56" s="111"/>
      <c r="N56" s="3"/>
    </row>
    <row r="57" customFormat="false" ht="15" hidden="false" customHeight="false" outlineLevel="0" collapsed="false">
      <c r="A57" s="8" t="n">
        <v>19</v>
      </c>
      <c r="B57" s="31" t="s">
        <v>63</v>
      </c>
      <c r="C57" s="32" t="n">
        <v>135</v>
      </c>
      <c r="D57" s="45" t="n">
        <v>42</v>
      </c>
      <c r="E57" s="45" t="n">
        <v>8.3</v>
      </c>
      <c r="F57" s="45" t="n">
        <v>42</v>
      </c>
      <c r="G57" s="45" t="n">
        <v>42</v>
      </c>
      <c r="H57" s="45" t="n">
        <v>0</v>
      </c>
      <c r="I57" s="45" t="n">
        <v>8.3</v>
      </c>
      <c r="J57" s="33"/>
      <c r="K57" s="33"/>
      <c r="L57" s="68" t="n">
        <v>100</v>
      </c>
      <c r="M57" s="45"/>
      <c r="N57" s="3"/>
    </row>
    <row r="58" customFormat="false" ht="15" hidden="false" customHeight="false" outlineLevel="0" collapsed="false">
      <c r="A58" s="8"/>
      <c r="B58" s="25" t="s">
        <v>33</v>
      </c>
      <c r="C58" s="35"/>
      <c r="D58" s="36"/>
      <c r="E58" s="66" t="n">
        <f aca="false">SUM(E57)</f>
        <v>8.3</v>
      </c>
      <c r="F58" s="66"/>
      <c r="G58" s="66"/>
      <c r="H58" s="66" t="n">
        <f aca="false">SUM(H57)</f>
        <v>0</v>
      </c>
      <c r="I58" s="66" t="n">
        <f aca="false">SUM(I57)</f>
        <v>8.3</v>
      </c>
      <c r="J58" s="66"/>
      <c r="K58" s="66"/>
      <c r="L58" s="38" t="n">
        <f aca="false">I58*100/E58</f>
        <v>100</v>
      </c>
      <c r="M58" s="39"/>
      <c r="N58" s="3"/>
    </row>
    <row r="59" customFormat="false" ht="15" hidden="false" customHeight="false" outlineLevel="0" collapsed="false">
      <c r="A59" s="8"/>
      <c r="B59" s="29" t="s">
        <v>64</v>
      </c>
      <c r="C59" s="59"/>
      <c r="D59" s="40"/>
      <c r="E59" s="108"/>
      <c r="F59" s="40"/>
      <c r="G59" s="109"/>
      <c r="H59" s="109"/>
      <c r="I59" s="109"/>
      <c r="J59" s="108"/>
      <c r="K59" s="109"/>
      <c r="L59" s="110"/>
      <c r="M59" s="111"/>
      <c r="N59" s="3"/>
    </row>
    <row r="60" customFormat="false" ht="15" hidden="false" customHeight="false" outlineLevel="0" collapsed="false">
      <c r="A60" s="8" t="n">
        <v>20</v>
      </c>
      <c r="B60" s="31" t="s">
        <v>65</v>
      </c>
      <c r="C60" s="32" t="n">
        <v>109.65</v>
      </c>
      <c r="D60" s="45" t="n">
        <v>63.1</v>
      </c>
      <c r="E60" s="45" t="n">
        <v>4.08</v>
      </c>
      <c r="F60" s="45" t="n">
        <v>63.1</v>
      </c>
      <c r="G60" s="45"/>
      <c r="H60" s="45" t="n">
        <v>0.2</v>
      </c>
      <c r="I60" s="45" t="n">
        <v>3.88</v>
      </c>
      <c r="J60" s="33"/>
      <c r="K60" s="33"/>
      <c r="L60" s="68" t="n">
        <f aca="false">I60*100/E60</f>
        <v>95.0980392156863</v>
      </c>
      <c r="M60" s="45"/>
      <c r="N60" s="3"/>
    </row>
    <row r="61" customFormat="false" ht="15" hidden="false" customHeight="false" outlineLevel="0" collapsed="false">
      <c r="A61" s="8"/>
      <c r="B61" s="25" t="s">
        <v>33</v>
      </c>
      <c r="C61" s="35"/>
      <c r="D61" s="36"/>
      <c r="E61" s="66" t="n">
        <f aca="false">SUM(E60)</f>
        <v>4.08</v>
      </c>
      <c r="F61" s="66"/>
      <c r="G61" s="66"/>
      <c r="H61" s="66" t="n">
        <f aca="false">SUM(H60)</f>
        <v>0.2</v>
      </c>
      <c r="I61" s="66" t="n">
        <f aca="false">SUM(I60)</f>
        <v>3.88</v>
      </c>
      <c r="J61" s="66"/>
      <c r="K61" s="66"/>
      <c r="L61" s="38" t="n">
        <f aca="false">I61*100/E61</f>
        <v>95.0980392156863</v>
      </c>
      <c r="M61" s="39"/>
      <c r="N61" s="3"/>
      <c r="O61" s="81"/>
    </row>
    <row r="62" customFormat="false" ht="15" hidden="false" customHeight="false" outlineLevel="0" collapsed="false">
      <c r="A62" s="8"/>
      <c r="B62" s="29" t="s">
        <v>66</v>
      </c>
      <c r="C62" s="59"/>
      <c r="D62" s="40"/>
      <c r="E62" s="108"/>
      <c r="F62" s="40"/>
      <c r="G62" s="109"/>
      <c r="H62" s="109"/>
      <c r="I62" s="109"/>
      <c r="J62" s="108"/>
      <c r="K62" s="109"/>
      <c r="L62" s="110"/>
      <c r="M62" s="111"/>
      <c r="N62" s="3"/>
    </row>
    <row r="63" customFormat="false" ht="15" hidden="false" customHeight="false" outlineLevel="0" collapsed="false">
      <c r="A63" s="8" t="n">
        <v>21</v>
      </c>
      <c r="B63" s="31" t="s">
        <v>67</v>
      </c>
      <c r="C63" s="70" t="n">
        <v>29.54</v>
      </c>
      <c r="D63" s="33" t="n">
        <v>60.8</v>
      </c>
      <c r="E63" s="33" t="n">
        <v>1</v>
      </c>
      <c r="F63" s="33" t="n">
        <v>60.8</v>
      </c>
      <c r="G63" s="33" t="n">
        <v>58.2</v>
      </c>
      <c r="H63" s="33" t="n">
        <v>0.99</v>
      </c>
      <c r="I63" s="33" t="n">
        <v>0.12</v>
      </c>
      <c r="J63" s="33"/>
      <c r="K63" s="33"/>
      <c r="L63" s="34" t="n">
        <f aca="false">I63/E63*100</f>
        <v>12</v>
      </c>
      <c r="M63" s="45"/>
      <c r="N63" s="3"/>
    </row>
    <row r="64" customFormat="false" ht="15" hidden="false" customHeight="false" outlineLevel="0" collapsed="false">
      <c r="A64" s="8"/>
      <c r="B64" s="25" t="s">
        <v>33</v>
      </c>
      <c r="C64" s="35"/>
      <c r="D64" s="36"/>
      <c r="E64" s="66" t="n">
        <f aca="false">SUM(E63)</f>
        <v>1</v>
      </c>
      <c r="F64" s="66"/>
      <c r="G64" s="66"/>
      <c r="H64" s="66" t="n">
        <f aca="false">SUM(H63)</f>
        <v>0.99</v>
      </c>
      <c r="I64" s="66" t="n">
        <f aca="false">SUM(I63)</f>
        <v>0.12</v>
      </c>
      <c r="J64" s="66"/>
      <c r="K64" s="66"/>
      <c r="L64" s="38" t="n">
        <f aca="false">I64*100/E64</f>
        <v>12</v>
      </c>
      <c r="M64" s="25"/>
      <c r="N64" s="3"/>
    </row>
    <row r="65" customFormat="false" ht="15" hidden="false" customHeight="false" outlineLevel="0" collapsed="false">
      <c r="A65" s="8"/>
      <c r="B65" s="29" t="s">
        <v>68</v>
      </c>
      <c r="C65" s="59"/>
      <c r="D65" s="40"/>
      <c r="E65" s="108"/>
      <c r="F65" s="40"/>
      <c r="G65" s="109"/>
      <c r="H65" s="109"/>
      <c r="I65" s="109"/>
      <c r="J65" s="108"/>
      <c r="K65" s="109"/>
      <c r="L65" s="110"/>
      <c r="M65" s="111"/>
      <c r="N65" s="3"/>
    </row>
    <row r="66" customFormat="false" ht="15" hidden="false" customHeight="false" outlineLevel="0" collapsed="false">
      <c r="A66" s="8" t="n">
        <v>22</v>
      </c>
      <c r="B66" s="31" t="s">
        <v>69</v>
      </c>
      <c r="C66" s="32" t="n">
        <v>39.1</v>
      </c>
      <c r="D66" s="45" t="n">
        <v>24.5</v>
      </c>
      <c r="E66" s="45" t="n">
        <v>1.11</v>
      </c>
      <c r="F66" s="33" t="n">
        <v>24.5</v>
      </c>
      <c r="G66" s="33" t="n">
        <v>23.9</v>
      </c>
      <c r="H66" s="33" t="n">
        <v>0.21</v>
      </c>
      <c r="I66" s="33" t="n">
        <v>0.93</v>
      </c>
      <c r="J66" s="33"/>
      <c r="K66" s="45"/>
      <c r="L66" s="34" t="n">
        <f aca="false">I66/E66*100</f>
        <v>83.7837837837838</v>
      </c>
      <c r="M66" s="45"/>
      <c r="N66" s="3"/>
    </row>
    <row r="67" customFormat="false" ht="15" hidden="false" customHeight="false" outlineLevel="0" collapsed="false">
      <c r="A67" s="8"/>
      <c r="B67" s="25" t="s">
        <v>33</v>
      </c>
      <c r="C67" s="35"/>
      <c r="D67" s="36"/>
      <c r="E67" s="66" t="n">
        <f aca="false">SUM(E66)</f>
        <v>1.11</v>
      </c>
      <c r="F67" s="66"/>
      <c r="G67" s="66"/>
      <c r="H67" s="66" t="n">
        <f aca="false">SUM(H66)</f>
        <v>0.21</v>
      </c>
      <c r="I67" s="66" t="n">
        <f aca="false">SUM(I66)</f>
        <v>0.93</v>
      </c>
      <c r="J67" s="66"/>
      <c r="K67" s="66"/>
      <c r="L67" s="38" t="n">
        <f aca="false">I67*100/E67</f>
        <v>83.7837837837838</v>
      </c>
      <c r="M67" s="111"/>
      <c r="N67" s="3"/>
    </row>
    <row r="68" customFormat="false" ht="15" hidden="false" customHeight="false" outlineLevel="0" collapsed="false">
      <c r="A68" s="8"/>
      <c r="B68" s="29" t="s">
        <v>70</v>
      </c>
      <c r="C68" s="59"/>
      <c r="D68" s="40"/>
      <c r="E68" s="108"/>
      <c r="F68" s="40"/>
      <c r="G68" s="109"/>
      <c r="H68" s="109"/>
      <c r="I68" s="109"/>
      <c r="J68" s="108"/>
      <c r="K68" s="109"/>
      <c r="L68" s="110"/>
      <c r="M68" s="111"/>
      <c r="N68" s="3"/>
      <c r="P68" s="112"/>
    </row>
    <row r="69" customFormat="false" ht="15" hidden="false" customHeight="false" outlineLevel="0" collapsed="false">
      <c r="A69" s="8" t="n">
        <v>23</v>
      </c>
      <c r="B69" s="113" t="s">
        <v>71</v>
      </c>
      <c r="C69" s="70" t="n">
        <v>39.4</v>
      </c>
      <c r="D69" s="33" t="n">
        <v>81.5</v>
      </c>
      <c r="E69" s="33" t="n">
        <v>1.19</v>
      </c>
      <c r="F69" s="33" t="n">
        <v>81.5</v>
      </c>
      <c r="G69" s="33" t="n">
        <v>81.4</v>
      </c>
      <c r="H69" s="33" t="n">
        <f aca="false">E69-I69</f>
        <v>0.03</v>
      </c>
      <c r="I69" s="33" t="n">
        <v>1.16</v>
      </c>
      <c r="J69" s="33"/>
      <c r="K69" s="33"/>
      <c r="L69" s="34" t="n">
        <f aca="false">I69/E69*100</f>
        <v>97.4789915966386</v>
      </c>
      <c r="M69" s="45"/>
      <c r="N69" s="3"/>
    </row>
    <row r="70" customFormat="false" ht="15" hidden="false" customHeight="false" outlineLevel="0" collapsed="false">
      <c r="A70" s="8"/>
      <c r="B70" s="29" t="s">
        <v>33</v>
      </c>
      <c r="C70" s="35"/>
      <c r="D70" s="36"/>
      <c r="E70" s="66" t="n">
        <f aca="false">SUM(E69)</f>
        <v>1.19</v>
      </c>
      <c r="F70" s="66"/>
      <c r="G70" s="66"/>
      <c r="H70" s="66" t="n">
        <f aca="false">SUM(H69)</f>
        <v>0.03</v>
      </c>
      <c r="I70" s="66" t="n">
        <f aca="false">SUM(I69)</f>
        <v>1.16</v>
      </c>
      <c r="J70" s="66"/>
      <c r="K70" s="66"/>
      <c r="L70" s="38" t="n">
        <f aca="false">I70*100/E70</f>
        <v>97.4789915966386</v>
      </c>
      <c r="M70" s="111"/>
      <c r="N70" s="3"/>
    </row>
    <row r="71" customFormat="false" ht="15" hidden="false" customHeight="false" outlineLevel="0" collapsed="false">
      <c r="A71" s="114"/>
      <c r="B71" s="115" t="s">
        <v>72</v>
      </c>
      <c r="C71" s="116"/>
      <c r="D71" s="117"/>
      <c r="E71" s="118" t="n">
        <f aca="false">SUM(E15,E18,E21,E25,E29,E33,E37,E40,E43,E46,E49,E52,E55,E58,E61,E64,E67,E70)</f>
        <v>180.31</v>
      </c>
      <c r="F71" s="118"/>
      <c r="G71" s="118"/>
      <c r="H71" s="118" t="n">
        <f aca="false">SUM(H15,H18,H21,H25,H29,H33,H37,H40,H43,H46,H49,H52,H55,H58,H61,H64,H67,H70)</f>
        <v>9.819</v>
      </c>
      <c r="I71" s="118" t="n">
        <f aca="false">SUM(I15,I18,I21,I25,I29,I33,I37,I40,I43,I46,I49,I52,I55,I58,I61,I64,I67,I70)</f>
        <v>171.045</v>
      </c>
      <c r="J71" s="118"/>
      <c r="K71" s="118"/>
      <c r="L71" s="119" t="n">
        <f aca="false">I71*100/E71</f>
        <v>94.8616271976041</v>
      </c>
      <c r="M71" s="117"/>
      <c r="N71" s="3"/>
    </row>
    <row r="72" customFormat="false" ht="15" hidden="false" customHeight="false" outlineLevel="0" collapsed="false">
      <c r="A72" s="9" t="s">
        <v>73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3"/>
    </row>
    <row r="73" customFormat="false" ht="15" hidden="false" customHeight="false" outlineLevel="0" collapsed="false">
      <c r="A73" s="8" t="n">
        <v>1</v>
      </c>
      <c r="B73" s="50" t="s">
        <v>74</v>
      </c>
      <c r="C73" s="51" t="n">
        <v>41.05</v>
      </c>
      <c r="D73" s="51" t="n">
        <v>93.5</v>
      </c>
      <c r="E73" s="45" t="n">
        <v>1.68</v>
      </c>
      <c r="F73" s="45" t="n">
        <v>93.5</v>
      </c>
      <c r="G73" s="45" t="n">
        <v>92.7</v>
      </c>
      <c r="H73" s="33" t="n">
        <v>0.3</v>
      </c>
      <c r="I73" s="45" t="n">
        <v>1.38</v>
      </c>
      <c r="J73" s="33"/>
      <c r="K73" s="45"/>
      <c r="L73" s="34" t="n">
        <f aca="false">I73/E73*100</f>
        <v>82.1428571428571</v>
      </c>
      <c r="M73" s="45"/>
      <c r="N73" s="3"/>
    </row>
    <row r="74" customFormat="false" ht="15" hidden="false" customHeight="false" outlineLevel="0" collapsed="false">
      <c r="A74" s="114"/>
      <c r="B74" s="115" t="s">
        <v>72</v>
      </c>
      <c r="C74" s="120"/>
      <c r="D74" s="121"/>
      <c r="E74" s="122" t="n">
        <f aca="false">SUM(E73:E73)</f>
        <v>1.68</v>
      </c>
      <c r="F74" s="122"/>
      <c r="G74" s="122"/>
      <c r="H74" s="122" t="n">
        <f aca="false">SUM(H73:H73)</f>
        <v>0.3</v>
      </c>
      <c r="I74" s="122" t="n">
        <f aca="false">SUM(I73:I73)</f>
        <v>1.38</v>
      </c>
      <c r="J74" s="123"/>
      <c r="K74" s="122"/>
      <c r="L74" s="124" t="n">
        <f aca="false">I74*100/E74</f>
        <v>82.1428571428571</v>
      </c>
      <c r="M74" s="121"/>
      <c r="N74" s="3"/>
    </row>
    <row r="75" customFormat="false" ht="15" hidden="false" customHeight="false" outlineLevel="0" collapsed="false">
      <c r="A75" s="9" t="s">
        <v>75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3"/>
    </row>
    <row r="76" customFormat="false" ht="15" hidden="false" customHeight="false" outlineLevel="0" collapsed="false">
      <c r="A76" s="13"/>
      <c r="B76" s="125" t="s">
        <v>76</v>
      </c>
      <c r="C76" s="126"/>
      <c r="D76" s="127"/>
      <c r="E76" s="127"/>
      <c r="F76" s="127"/>
      <c r="G76" s="127"/>
      <c r="H76" s="127"/>
      <c r="I76" s="127"/>
      <c r="J76" s="30"/>
      <c r="K76" s="43"/>
      <c r="L76" s="43"/>
      <c r="M76" s="43"/>
      <c r="N76" s="3"/>
    </row>
    <row r="77" customFormat="false" ht="15" hidden="false" customHeight="false" outlineLevel="0" collapsed="false">
      <c r="A77" s="8" t="n">
        <v>1</v>
      </c>
      <c r="B77" s="50" t="s">
        <v>77</v>
      </c>
      <c r="C77" s="51" t="n">
        <v>225</v>
      </c>
      <c r="D77" s="51" t="n">
        <v>87.5</v>
      </c>
      <c r="E77" s="45" t="n">
        <v>10.8</v>
      </c>
      <c r="F77" s="45" t="n">
        <v>87.5</v>
      </c>
      <c r="G77" s="45" t="n">
        <v>76.9</v>
      </c>
      <c r="H77" s="45" t="n">
        <v>10.32</v>
      </c>
      <c r="I77" s="45" t="n">
        <v>0.48</v>
      </c>
      <c r="J77" s="33"/>
      <c r="K77" s="45"/>
      <c r="L77" s="68" t="n">
        <v>4.5</v>
      </c>
      <c r="M77" s="45"/>
      <c r="N77" s="3"/>
      <c r="O77" s="3"/>
    </row>
    <row r="78" customFormat="false" ht="15" hidden="false" customHeight="false" outlineLevel="0" collapsed="false">
      <c r="A78" s="8" t="n">
        <v>2</v>
      </c>
      <c r="B78" s="50" t="s">
        <v>78</v>
      </c>
      <c r="C78" s="51" t="n">
        <v>228</v>
      </c>
      <c r="D78" s="128" t="n">
        <v>51</v>
      </c>
      <c r="E78" s="45" t="n">
        <v>13.88</v>
      </c>
      <c r="F78" s="45" t="n">
        <v>51</v>
      </c>
      <c r="G78" s="45" t="n">
        <v>37.4</v>
      </c>
      <c r="H78" s="45" t="n">
        <v>13.39</v>
      </c>
      <c r="I78" s="45" t="n">
        <v>0.49</v>
      </c>
      <c r="J78" s="33"/>
      <c r="K78" s="33"/>
      <c r="L78" s="68" t="n">
        <v>3.5</v>
      </c>
      <c r="M78" s="45"/>
      <c r="N78" s="3"/>
      <c r="O78" s="3"/>
    </row>
    <row r="79" customFormat="false" ht="15" hidden="false" customHeight="false" outlineLevel="0" collapsed="false">
      <c r="A79" s="8" t="n">
        <v>3</v>
      </c>
      <c r="B79" s="50" t="s">
        <v>79</v>
      </c>
      <c r="C79" s="51" t="n">
        <v>47.8</v>
      </c>
      <c r="D79" s="45" t="n">
        <v>23</v>
      </c>
      <c r="E79" s="45" t="n">
        <v>1.47</v>
      </c>
      <c r="F79" s="45" t="n">
        <v>23</v>
      </c>
      <c r="G79" s="45"/>
      <c r="H79" s="45"/>
      <c r="I79" s="45"/>
      <c r="J79" s="33"/>
      <c r="K79" s="33"/>
      <c r="L79" s="68"/>
      <c r="M79" s="45"/>
      <c r="N79" s="3"/>
      <c r="O79" s="3"/>
    </row>
    <row r="80" customFormat="false" ht="15" hidden="false" customHeight="false" outlineLevel="0" collapsed="false">
      <c r="A80" s="8"/>
      <c r="B80" s="25" t="s">
        <v>33</v>
      </c>
      <c r="C80" s="57"/>
      <c r="D80" s="54"/>
      <c r="E80" s="55" t="n">
        <f aca="false">SUM(E77:E79)</f>
        <v>26.15</v>
      </c>
      <c r="F80" s="54"/>
      <c r="G80" s="54"/>
      <c r="H80" s="66" t="n">
        <f aca="false">SUM(H77:H79)</f>
        <v>23.71</v>
      </c>
      <c r="I80" s="55" t="n">
        <f aca="false">SUM(I77:I79)</f>
        <v>0.97</v>
      </c>
      <c r="J80" s="57"/>
      <c r="K80" s="54"/>
      <c r="L80" s="67" t="n">
        <f aca="false">I80*100/E80</f>
        <v>3.7093690248566</v>
      </c>
      <c r="M80" s="54"/>
      <c r="N80" s="3"/>
      <c r="O80" s="3"/>
    </row>
    <row r="81" customFormat="false" ht="15" hidden="false" customHeight="false" outlineLevel="0" collapsed="false">
      <c r="A81" s="8"/>
      <c r="B81" s="26" t="s">
        <v>80</v>
      </c>
      <c r="C81" s="59"/>
      <c r="D81" s="48"/>
      <c r="E81" s="48"/>
      <c r="F81" s="48"/>
      <c r="G81" s="43"/>
      <c r="H81" s="43"/>
      <c r="I81" s="43"/>
      <c r="J81" s="43"/>
      <c r="K81" s="43"/>
      <c r="L81" s="43"/>
      <c r="M81" s="43"/>
      <c r="N81" s="129"/>
      <c r="O81" s="3"/>
    </row>
    <row r="82" customFormat="false" ht="15" hidden="false" customHeight="false" outlineLevel="0" collapsed="false">
      <c r="A82" s="65" t="n">
        <v>1</v>
      </c>
      <c r="B82" s="61" t="s">
        <v>81</v>
      </c>
      <c r="C82" s="62" t="n">
        <v>152</v>
      </c>
      <c r="D82" s="63" t="n">
        <v>14.65</v>
      </c>
      <c r="E82" s="45" t="n">
        <v>2.6</v>
      </c>
      <c r="F82" s="45" t="n">
        <v>14.65</v>
      </c>
      <c r="G82" s="45" t="n">
        <v>13.08</v>
      </c>
      <c r="H82" s="45" t="n">
        <v>1.81</v>
      </c>
      <c r="I82" s="45" t="n">
        <v>0.79</v>
      </c>
      <c r="J82" s="45"/>
      <c r="K82" s="45"/>
      <c r="L82" s="68" t="n">
        <f aca="false">I82*100/E82</f>
        <v>30.3846153846154</v>
      </c>
      <c r="M82" s="45"/>
      <c r="N82" s="3"/>
      <c r="O82" s="3"/>
    </row>
    <row r="83" customFormat="false" ht="15" hidden="false" customHeight="false" outlineLevel="0" collapsed="false">
      <c r="A83" s="65" t="n">
        <v>2</v>
      </c>
      <c r="B83" s="61" t="s">
        <v>82</v>
      </c>
      <c r="C83" s="64" t="n">
        <v>81.3</v>
      </c>
      <c r="D83" s="45" t="n">
        <v>13.5</v>
      </c>
      <c r="E83" s="45" t="n">
        <v>2.72</v>
      </c>
      <c r="F83" s="45" t="n">
        <v>13.5</v>
      </c>
      <c r="G83" s="45" t="n">
        <v>10.7</v>
      </c>
      <c r="H83" s="45" t="n">
        <v>1.96</v>
      </c>
      <c r="I83" s="45" t="n">
        <v>0.76</v>
      </c>
      <c r="J83" s="45"/>
      <c r="K83" s="45"/>
      <c r="L83" s="68" t="n">
        <f aca="false">I83*100/E83</f>
        <v>27.9411764705882</v>
      </c>
      <c r="M83" s="45"/>
      <c r="N83" s="3"/>
      <c r="O83" s="3"/>
    </row>
    <row r="84" customFormat="false" ht="15" hidden="false" customHeight="false" outlineLevel="0" collapsed="false">
      <c r="A84" s="65" t="n">
        <v>3</v>
      </c>
      <c r="B84" s="61" t="s">
        <v>83</v>
      </c>
      <c r="C84" s="64" t="n">
        <v>312</v>
      </c>
      <c r="D84" s="45" t="n">
        <v>4</v>
      </c>
      <c r="E84" s="45" t="n">
        <v>4.88</v>
      </c>
      <c r="F84" s="45" t="n">
        <v>4</v>
      </c>
      <c r="G84" s="45" t="n">
        <v>2.65</v>
      </c>
      <c r="H84" s="45" t="n">
        <v>2.1</v>
      </c>
      <c r="I84" s="45" t="n">
        <v>2.78</v>
      </c>
      <c r="J84" s="45"/>
      <c r="K84" s="45"/>
      <c r="L84" s="68" t="n">
        <f aca="false">I84*100/E84</f>
        <v>56.9672131147541</v>
      </c>
      <c r="M84" s="45"/>
      <c r="N84" s="3"/>
      <c r="O84" s="3"/>
    </row>
    <row r="85" customFormat="false" ht="15" hidden="false" customHeight="false" outlineLevel="0" collapsed="false">
      <c r="A85" s="65" t="n">
        <v>4</v>
      </c>
      <c r="B85" s="61" t="s">
        <v>84</v>
      </c>
      <c r="C85" s="64" t="n">
        <v>256.34</v>
      </c>
      <c r="D85" s="45" t="n">
        <v>2.4</v>
      </c>
      <c r="E85" s="45" t="n">
        <v>3.94</v>
      </c>
      <c r="F85" s="45" t="n">
        <v>2.4</v>
      </c>
      <c r="G85" s="45" t="n">
        <v>0</v>
      </c>
      <c r="H85" s="45" t="n">
        <f aca="false">E85-I85</f>
        <v>3.94</v>
      </c>
      <c r="I85" s="45" t="n">
        <v>0</v>
      </c>
      <c r="J85" s="45"/>
      <c r="K85" s="45"/>
      <c r="L85" s="68" t="n">
        <f aca="false">I85*R21165/E85</f>
        <v>0</v>
      </c>
      <c r="M85" s="45"/>
      <c r="N85" s="3"/>
      <c r="O85" s="3"/>
    </row>
    <row r="86" customFormat="false" ht="15" hidden="false" customHeight="false" outlineLevel="0" collapsed="false">
      <c r="A86" s="65"/>
      <c r="B86" s="130" t="s">
        <v>33</v>
      </c>
      <c r="C86" s="131"/>
      <c r="D86" s="132"/>
      <c r="E86" s="66" t="n">
        <f aca="false">SUM(E82:E85)</f>
        <v>14.14</v>
      </c>
      <c r="F86" s="132"/>
      <c r="G86" s="132"/>
      <c r="H86" s="66" t="n">
        <f aca="false">SUM(H82:H85)</f>
        <v>9.81</v>
      </c>
      <c r="I86" s="66" t="n">
        <f aca="false">SUM(I82:I85)</f>
        <v>4.33</v>
      </c>
      <c r="J86" s="111"/>
      <c r="K86" s="111"/>
      <c r="L86" s="67" t="n">
        <f aca="false">I86*100/E86</f>
        <v>30.6223479490806</v>
      </c>
      <c r="M86" s="111"/>
      <c r="N86" s="3"/>
      <c r="O86" s="3"/>
    </row>
    <row r="87" customFormat="false" ht="15" hidden="false" customHeight="false" outlineLevel="0" collapsed="false">
      <c r="A87" s="8"/>
      <c r="B87" s="27" t="s">
        <v>85</v>
      </c>
      <c r="C87" s="59"/>
      <c r="D87" s="133"/>
      <c r="E87" s="133"/>
      <c r="F87" s="133"/>
      <c r="G87" s="43"/>
      <c r="H87" s="43"/>
      <c r="I87" s="43"/>
      <c r="J87" s="43"/>
      <c r="K87" s="43"/>
      <c r="L87" s="43"/>
      <c r="M87" s="43"/>
      <c r="N87" s="3"/>
      <c r="O87" s="3"/>
    </row>
    <row r="88" customFormat="false" ht="15" hidden="false" customHeight="false" outlineLevel="0" collapsed="false">
      <c r="A88" s="8" t="n">
        <v>1</v>
      </c>
      <c r="B88" s="69" t="s">
        <v>86</v>
      </c>
      <c r="C88" s="70" t="n">
        <v>151.5</v>
      </c>
      <c r="D88" s="63" t="n">
        <v>8.65</v>
      </c>
      <c r="E88" s="63" t="n">
        <v>7.94</v>
      </c>
      <c r="F88" s="33" t="n">
        <v>8.65</v>
      </c>
      <c r="G88" s="63" t="n">
        <v>4.33</v>
      </c>
      <c r="H88" s="45" t="n">
        <v>5.36</v>
      </c>
      <c r="I88" s="33" t="n">
        <v>2.58</v>
      </c>
      <c r="J88" s="33"/>
      <c r="K88" s="33"/>
      <c r="L88" s="134" t="n">
        <f aca="false">I88*100/E88</f>
        <v>32.4937027707809</v>
      </c>
      <c r="M88" s="45"/>
      <c r="N88" s="3"/>
      <c r="O88" s="3"/>
    </row>
    <row r="89" customFormat="false" ht="15" hidden="false" customHeight="false" outlineLevel="0" collapsed="false">
      <c r="A89" s="8"/>
      <c r="B89" s="25" t="s">
        <v>33</v>
      </c>
      <c r="C89" s="135"/>
      <c r="D89" s="66"/>
      <c r="E89" s="66" t="n">
        <f aca="false">SUM(E88)</f>
        <v>7.94</v>
      </c>
      <c r="F89" s="66"/>
      <c r="G89" s="66"/>
      <c r="H89" s="66" t="n">
        <f aca="false">SUM(H88)</f>
        <v>5.36</v>
      </c>
      <c r="I89" s="66" t="n">
        <f aca="false">SUM(I88)</f>
        <v>2.58</v>
      </c>
      <c r="J89" s="39"/>
      <c r="K89" s="66"/>
      <c r="L89" s="67" t="n">
        <f aca="false">I89*100/E89</f>
        <v>32.4937027707809</v>
      </c>
      <c r="M89" s="66"/>
      <c r="N89" s="3"/>
      <c r="O89" s="3"/>
    </row>
    <row r="90" customFormat="false" ht="15" hidden="false" customHeight="false" outlineLevel="0" collapsed="false">
      <c r="A90" s="114"/>
      <c r="B90" s="115" t="s">
        <v>72</v>
      </c>
      <c r="C90" s="136"/>
      <c r="D90" s="137"/>
      <c r="E90" s="118" t="n">
        <f aca="false">SUM(E80,E86,E89)</f>
        <v>48.23</v>
      </c>
      <c r="F90" s="118"/>
      <c r="G90" s="118"/>
      <c r="H90" s="118" t="n">
        <f aca="false">SUM(H80,H86,H89)</f>
        <v>38.88</v>
      </c>
      <c r="I90" s="118" t="n">
        <f aca="false">SUM(I80,I86,I89)</f>
        <v>7.88</v>
      </c>
      <c r="J90" s="138"/>
      <c r="K90" s="118"/>
      <c r="L90" s="119" t="n">
        <f aca="false">I90*100/E90</f>
        <v>16.3383786025296</v>
      </c>
      <c r="M90" s="118"/>
      <c r="N90" s="3"/>
    </row>
    <row r="91" customFormat="false" ht="15" hidden="false" customHeight="false" outlineLevel="0" collapsed="false">
      <c r="A91" s="139"/>
      <c r="B91" s="140" t="s">
        <v>87</v>
      </c>
      <c r="C91" s="141"/>
      <c r="D91" s="142"/>
      <c r="E91" s="143" t="n">
        <f aca="false">SUM(E71,E74,E90)</f>
        <v>230.22</v>
      </c>
      <c r="F91" s="143"/>
      <c r="G91" s="143"/>
      <c r="H91" s="143" t="n">
        <f aca="false">SUM(H71,H74,H90)</f>
        <v>48.999</v>
      </c>
      <c r="I91" s="143" t="n">
        <f aca="false">SUM(I71,I74,I90)</f>
        <v>180.305</v>
      </c>
      <c r="J91" s="143"/>
      <c r="K91" s="143"/>
      <c r="L91" s="144" t="n">
        <f aca="false">I91*100/E91</f>
        <v>78.3185648510121</v>
      </c>
      <c r="M91" s="145"/>
      <c r="N91" s="3"/>
    </row>
  </sheetData>
  <mergeCells count="12">
    <mergeCell ref="B1:M1"/>
    <mergeCell ref="B2:M2"/>
    <mergeCell ref="B3:M3"/>
    <mergeCell ref="C5:E5"/>
    <mergeCell ref="F5:K5"/>
    <mergeCell ref="M5:M9"/>
    <mergeCell ref="A11:M11"/>
    <mergeCell ref="A72:M72"/>
    <mergeCell ref="A75:M75"/>
    <mergeCell ref="K76:M76"/>
    <mergeCell ref="G81:M81"/>
    <mergeCell ref="G87:M87"/>
  </mergeCells>
  <printOptions headings="false" gridLines="false" gridLinesSet="true" horizontalCentered="false" verticalCentered="false"/>
  <pageMargins left="0.118055555555556" right="0" top="0.747916666666667" bottom="0.157638888888889" header="0.511805555555555" footer="0.511805555555555"/>
  <pageSetup paperSize="9" scale="9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2018-12-04T11:50:50Z</dcterms:created>
  <dc:creator>User</dc:creator>
  <dc:description/>
  <dc:language>en-US</dc:language>
  <cp:lastModifiedBy>Руслан</cp:lastModifiedBy>
  <cp:lastPrinted>2021-04-20T10:04:45Z</cp:lastPrinted>
  <dcterms:modified xsi:type="dcterms:W3CDTF">2022-05-24T10:45:36Z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